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_rels/.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_rels/sheet1.xml.rels" ContentType="application/vnd.openxmlformats-package.relationships+xml"/>
  <Override PartName="/xl/worksheets/_rels/sheet2.xml.rels" ContentType="application/vnd.openxmlformats-package.relationships+xml"/>
  <Override PartName="/xl/styles.xml" ContentType="application/vnd.openxmlformats-officedocument.spreadsheetml.styles+xml"/>
  <Override PartName="/xl/sharedStrings.xml" ContentType="application/vnd.openxmlformats-officedocument.spreadsheetml.sharedStrings+xml"/>
  <Override PartName="/xl/media/image1.png" ContentType="image/png"/>
  <Override PartName="/xl/media/image9.png" ContentType="image/png"/>
  <Override PartName="/xl/media/image2.png" ContentType="image/png"/>
  <Override PartName="/xl/media/image3.png" ContentType="image/png"/>
  <Override PartName="/xl/media/image4.png" ContentType="image/png"/>
  <Override PartName="/xl/media/image5.png" ContentType="image/png"/>
  <Override PartName="/xl/media/image34.jpeg" ContentType="image/jpeg"/>
  <Override PartName="/xl/media/image6.png" ContentType="image/png"/>
  <Override PartName="/xl/media/image7.png" ContentType="image/png"/>
  <Override PartName="/xl/media/image8.png" ContentType="image/png"/>
  <Override PartName="/xl/media/image10.png" ContentType="image/png"/>
  <Override PartName="/xl/media/image11.png" ContentType="image/png"/>
  <Override PartName="/xl/media/image12.png" ContentType="image/png"/>
  <Override PartName="/xl/media/image13.png" ContentType="image/png"/>
  <Override PartName="/xl/media/image14.png" ContentType="image/png"/>
  <Override PartName="/xl/media/image35.gif" ContentType="image/gif"/>
  <Override PartName="/xl/media/image15.png" ContentType="image/png"/>
  <Override PartName="/xl/media/image16.png" ContentType="image/png"/>
  <Override PartName="/xl/media/image17.png" ContentType="image/png"/>
  <Override PartName="/xl/media/image18.png" ContentType="image/png"/>
  <Override PartName="/xl/media/image19.png" ContentType="image/png"/>
  <Override PartName="/xl/media/image20.png" ContentType="image/png"/>
  <Override PartName="/xl/media/image21.png" ContentType="image/png"/>
  <Override PartName="/xl/media/image22.png" ContentType="image/png"/>
  <Override PartName="/xl/media/image23.png" ContentType="image/png"/>
  <Override PartName="/xl/media/image24.png" ContentType="image/png"/>
  <Override PartName="/xl/media/image25.png" ContentType="image/png"/>
  <Override PartName="/xl/media/image26.png" ContentType="image/png"/>
  <Override PartName="/xl/media/image27.png" ContentType="image/png"/>
  <Override PartName="/xl/media/image28.png" ContentType="image/png"/>
  <Override PartName="/xl/media/image29.png" ContentType="image/png"/>
  <Override PartName="/xl/media/image30.png" ContentType="image/png"/>
  <Override PartName="/xl/media/image31.png" ContentType="image/png"/>
  <Override PartName="/xl/media/image32.jpeg" ContentType="image/jpeg"/>
  <Override PartName="/xl/media/image33.jpeg" ContentType="image/jpeg"/>
  <Override PartName="/xl/charts/chart1.xml" ContentType="application/vnd.openxmlformats-officedocument.drawingml.chart+xml"/>
  <Override PartName="/xl/charts/chart9.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drawings/drawing1.xml" ContentType="application/vnd.openxmlformats-officedocument.drawing+xml"/>
  <Override PartName="/xl/drawings/vmlDrawing1.vml" ContentType="application/vnd.openxmlformats-officedocument.vmlDrawing"/>
  <Override PartName="/xl/drawings/drawing2.xml" ContentType="application/vnd.openxmlformats-officedocument.drawing+xml"/>
  <Override PartName="/xl/drawings/_rels/drawing1.xml.rels" ContentType="application/vnd.openxmlformats-package.relationships+xml"/>
  <Override PartName="/xl/drawings/_rels/drawing2.xml.rels" ContentType="application/vnd.openxmlformats-package.relationships+xml"/>
  <Override PartName="/xl/comments2.xml" ContentType="application/vnd.openxmlformats-officedocument.spreadsheetml.comments+xml"/>
  <Override PartName="/xl/_rels/workbook.xml.rels" ContentType="application/vnd.openxmlformats-package.relationship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1"/>
  </bookViews>
  <sheets>
    <sheet name="RESUME" sheetId="1" state="visible" r:id="rId2"/>
    <sheet name="DETAILS" sheetId="2" state="visible" r:id="rId3"/>
  </sheets>
  <definedNames>
    <definedName function="false" hidden="false" localSheetId="1" name="_xlnm.Print_Area" vbProcedure="false">DETAILS!$A$1:$X$300</definedName>
    <definedName function="false" hidden="false" localSheetId="0" name="_xlnm.Print_Area" vbProcedure="false">RESUME!$A$1:$X$50</definedName>
    <definedName function="false" hidden="false" name="Indicateur" vbProcedure="false">RESUME!$C$55:$C$58</definedName>
    <definedName function="false" hidden="false" name="inter" vbProcedure="false">RESUME!$C$55:$D$58</definedName>
    <definedName function="false" hidden="false" name="surv" vbProcedure="false">RESUME!$C$55:$E$58</definedName>
  </definedNames>
  <calcPr iterateCount="100" refMode="A1" iterate="false" iterateDelta="0.0001"/>
  <extLst>
    <ext xmlns:loext="http://schemas.libreoffice.org/" uri="{7626C862-2A13-11E5-B345-FEFF819CDC9F}">
      <loext:extCalcPr stringRefSyntax="ExcelA1"/>
    </ext>
  </extLst>
</workbook>
</file>

<file path=xl/comments2.xml><?xml version="1.0" encoding="utf-8"?>
<comments xmlns="http://schemas.openxmlformats.org/spreadsheetml/2006/main" xmlns:xdr="http://schemas.openxmlformats.org/drawingml/2006/spreadsheetDrawing">
  <authors>
    <author> </author>
  </authors>
  <commentList>
    <comment ref="B168" authorId="0">
      <text>
        <r>
          <rPr>
            <sz val="11"/>
            <color rgb="FF000000"/>
            <rFont val="Calibri"/>
            <family val="2"/>
            <charset val="1"/>
          </rPr>
          <t xml:space="preserve">nchassagnac:
</t>
        </r>
        <r>
          <rPr>
            <sz val="9"/>
            <color rgb="FF000000"/>
            <rFont val="Tahoma"/>
            <family val="2"/>
            <charset val="1"/>
          </rPr>
          <t xml:space="preserve">Largeur du galet</t>
        </r>
      </text>
    </comment>
    <comment ref="E168" authorId="0">
      <text>
        <r>
          <rPr>
            <sz val="11"/>
            <color rgb="FF000000"/>
            <rFont val="Calibri"/>
            <family val="2"/>
            <charset val="1"/>
          </rPr>
          <t xml:space="preserve">nchassagnac:
</t>
        </r>
        <r>
          <rPr>
            <sz val="9"/>
            <color rgb="FF000000"/>
            <rFont val="Tahoma"/>
            <family val="2"/>
            <charset val="1"/>
          </rPr>
          <t xml:space="preserve">Largeur du galet</t>
        </r>
      </text>
    </comment>
    <comment ref="H168" authorId="0">
      <text>
        <r>
          <rPr>
            <sz val="11"/>
            <color rgb="FF000000"/>
            <rFont val="Calibri"/>
            <family val="2"/>
            <charset val="1"/>
          </rPr>
          <t xml:space="preserve">nchassagnac:
</t>
        </r>
        <r>
          <rPr>
            <sz val="9"/>
            <color rgb="FF000000"/>
            <rFont val="Tahoma"/>
            <family val="2"/>
            <charset val="1"/>
          </rPr>
          <t xml:space="preserve">Largeur du galet</t>
        </r>
      </text>
    </comment>
    <comment ref="K167" authorId="0">
      <text>
        <r>
          <rPr>
            <sz val="11"/>
            <color rgb="FF000000"/>
            <rFont val="Calibri"/>
            <family val="2"/>
            <charset val="1"/>
          </rPr>
          <t xml:space="preserve">nchassagnac:
</t>
        </r>
        <r>
          <rPr>
            <sz val="9"/>
            <color rgb="FF000000"/>
            <rFont val="Tahoma"/>
            <family val="2"/>
            <charset val="1"/>
          </rPr>
          <t xml:space="preserve">Largeur du galet</t>
        </r>
      </text>
    </comment>
  </commentList>
</comments>
</file>

<file path=xl/sharedStrings.xml><?xml version="1.0" encoding="utf-8"?>
<sst xmlns="http://schemas.openxmlformats.org/spreadsheetml/2006/main" count="1025" uniqueCount="475">
  <si>
    <t xml:space="preserve">RESUME D'EXPERTISE MECANIQUE</t>
  </si>
  <si>
    <t xml:space="preserve">Page</t>
  </si>
  <si>
    <t xml:space="preserve">MECHANICAL INSPECTION MINUTE</t>
  </si>
  <si>
    <t xml:space="preserve">/ 25</t>
  </si>
  <si>
    <t xml:space="preserve">DATE</t>
  </si>
  <si>
    <t xml:space="preserve">CLIENT :</t>
  </si>
  <si>
    <t xml:space="preserve">CBG KAMSAR</t>
  </si>
  <si>
    <t xml:space="preserve">Customer :</t>
  </si>
  <si>
    <t xml:space="preserve">Project N°</t>
  </si>
  <si>
    <t xml:space="preserve">APPAREIL</t>
  </si>
  <si>
    <t xml:space="preserve">SECHEUR N°3</t>
  </si>
  <si>
    <t xml:space="preserve">Device</t>
  </si>
  <si>
    <t xml:space="preserve">RESUME DES CONTROLES : APPUI AVAL</t>
  </si>
  <si>
    <t xml:space="preserve">RESUME DES CONTROLES : APPUI AMONT</t>
  </si>
  <si>
    <t xml:space="preserve">RESUME DES CONTROLES : VIROLE</t>
  </si>
  <si>
    <t xml:space="preserve">RAPPEL DE L'IMPLANTATION DU TUBE</t>
  </si>
  <si>
    <t xml:space="preserve">Relevé de mesure des diamètres / entraxes  :</t>
  </si>
  <si>
    <t xml:space="preserve">Contrôle de la pente du tube  :</t>
  </si>
  <si>
    <t xml:space="preserve">Relevé du voile bandage :</t>
  </si>
  <si>
    <t xml:space="preserve">Cartographies des épaisseurs de virole  :</t>
  </si>
  <si>
    <t xml:space="preserve">Relevé du glissement bandage  :</t>
  </si>
  <si>
    <t xml:space="preserve">Contrôle de déformée de virole  :</t>
  </si>
  <si>
    <t xml:space="preserve">Indicateur n°</t>
  </si>
  <si>
    <t xml:space="preserve">Intervention dans</t>
  </si>
  <si>
    <t xml:space="preserve">Surveillance</t>
  </si>
  <si>
    <t xml:space="preserve">Extrémité aval du tube (S39 à S43) fortement déformée, pénalisant pour le joint écailles mais non critique. Voir rapport de déformée ci-joint.</t>
  </si>
  <si>
    <t xml:space="preserve">Usure et cylindricité des galets  :</t>
  </si>
  <si>
    <t xml:space="preserve">RESUME DES CONTROLES : HARNAIS D'ENTRAINEMENT</t>
  </si>
  <si>
    <t xml:space="preserve">Relevé du voile et battement de la couronne  :</t>
  </si>
  <si>
    <t xml:space="preserve">Vue de dessus</t>
  </si>
  <si>
    <t xml:space="preserve">Pente des châssis de galets  :</t>
  </si>
  <si>
    <t xml:space="preserve">Contrôle des jeux à fond de dents et des usures  :</t>
  </si>
  <si>
    <t xml:space="preserve">Contrôles des paliers  :</t>
  </si>
  <si>
    <t xml:space="preserve">Contrôle de la pente du pignon OP  :</t>
  </si>
  <si>
    <t xml:space="preserve">Contrôle de la pente du pignon P  :</t>
  </si>
  <si>
    <t xml:space="preserve">Révision 1 :</t>
  </si>
  <si>
    <t xml:space="preserve">Mise à jour de la date</t>
  </si>
  <si>
    <t xml:space="preserve">Révision 2 :</t>
  </si>
  <si>
    <t xml:space="preserve">20/6/14 Mise à jour suite chantier calage bandage amont</t>
  </si>
  <si>
    <t xml:space="preserve">Commentaires complémentaires en pages 25.</t>
  </si>
  <si>
    <t xml:space="preserve">Classement des indicateurs</t>
  </si>
  <si>
    <t xml:space="preserve">Niveau</t>
  </si>
  <si>
    <t xml:space="preserve">Intervention dans </t>
  </si>
  <si>
    <t xml:space="preserve">Suveillance à prévoir</t>
  </si>
  <si>
    <t xml:space="preserve">+ 1 an</t>
  </si>
  <si>
    <t xml:space="preserve">Annuelle</t>
  </si>
  <si>
    <t xml:space="preserve">&lt; 1 an</t>
  </si>
  <si>
    <t xml:space="preserve">Mensuelle</t>
  </si>
  <si>
    <t xml:space="preserve">&lt; 6 mois</t>
  </si>
  <si>
    <t xml:space="preserve">Hebdomadaire</t>
  </si>
  <si>
    <t xml:space="preserve">Dès que possible</t>
  </si>
  <si>
    <t xml:space="preserve">Journalière</t>
  </si>
  <si>
    <t xml:space="preserve">RAPPORT DE CONTROLE  TRIANGULATION</t>
  </si>
  <si>
    <t xml:space="preserve">RAPPORT DE CONTROLE  BANDAGE</t>
  </si>
  <si>
    <t xml:space="preserve">RAPPORT DE CONTRÔLE DE LA PENTE</t>
  </si>
  <si>
    <t xml:space="preserve">CARTOGRAPHIE DES EPAISSEURS VIROLE</t>
  </si>
  <si>
    <t xml:space="preserve">TYRE INSPECTION REPORT</t>
  </si>
  <si>
    <t xml:space="preserve">SLOPE INSPECTION REPORT</t>
  </si>
  <si>
    <t xml:space="preserve">SHELL THICKNESS MAPPING</t>
  </si>
  <si>
    <t xml:space="preserve">MATERIEL EXAMINE</t>
  </si>
  <si>
    <t xml:space="preserve">Appui aval</t>
  </si>
  <si>
    <t xml:space="preserve">Plan n°</t>
  </si>
  <si>
    <t xml:space="preserve">Appui amont</t>
  </si>
  <si>
    <t xml:space="preserve">sans</t>
  </si>
  <si>
    <t xml:space="preserve">virole</t>
  </si>
  <si>
    <t xml:space="preserve">VIROLE</t>
  </si>
  <si>
    <t xml:space="preserve">inspected material</t>
  </si>
  <si>
    <t xml:space="preserve">drawing n°</t>
  </si>
  <si>
    <t xml:space="preserve">Relevé de mesure des diamètres / entraxes et illustration</t>
  </si>
  <si>
    <t xml:space="preserve">Relevé de l'épaisseur de la virole (mm)</t>
  </si>
  <si>
    <t xml:space="preserve">Relevé de l'épaisseur de la virole (mm) - % d'uure</t>
  </si>
  <si>
    <t xml:space="preserve">Côté</t>
  </si>
  <si>
    <t xml:space="preserve">P </t>
  </si>
  <si>
    <t xml:space="preserve"> OP</t>
  </si>
  <si>
    <t xml:space="preserve">Points</t>
  </si>
  <si>
    <t xml:space="preserve">0°</t>
  </si>
  <si>
    <t xml:space="preserve">90°</t>
  </si>
  <si>
    <t xml:space="preserve">180°</t>
  </si>
  <si>
    <t xml:space="preserve">270°</t>
  </si>
  <si>
    <t xml:space="preserve">théorique</t>
  </si>
  <si>
    <t xml:space="preserve">V=283 HB</t>
  </si>
  <si>
    <t xml:space="preserve">A=298 HB</t>
  </si>
  <si>
    <t xml:space="preserve">S1</t>
  </si>
  <si>
    <t xml:space="preserve">C=286 HB</t>
  </si>
  <si>
    <t xml:space="preserve">C=299 HB</t>
  </si>
  <si>
    <t xml:space="preserve">S2</t>
  </si>
  <si>
    <t xml:space="preserve">A=302 HB</t>
  </si>
  <si>
    <t xml:space="preserve">V=294 HB</t>
  </si>
  <si>
    <t xml:space="preserve">S3</t>
  </si>
  <si>
    <t xml:space="preserve">EB =</t>
  </si>
  <si>
    <t xml:space="preserve">ØBV =</t>
  </si>
  <si>
    <t xml:space="preserve">ØBA =</t>
  </si>
  <si>
    <t xml:space="preserve">S4</t>
  </si>
  <si>
    <t xml:space="preserve">S5</t>
  </si>
  <si>
    <t xml:space="preserve">S6</t>
  </si>
  <si>
    <t xml:space="preserve"> α =</t>
  </si>
  <si>
    <t xml:space="preserve">S7</t>
  </si>
  <si>
    <t xml:space="preserve">S8</t>
  </si>
  <si>
    <t xml:space="preserve">S9</t>
  </si>
  <si>
    <t xml:space="preserve">S10</t>
  </si>
  <si>
    <t xml:space="preserve">S11</t>
  </si>
  <si>
    <t xml:space="preserve">V=270 HB</t>
  </si>
  <si>
    <t xml:space="preserve">V= 277 HB</t>
  </si>
  <si>
    <t xml:space="preserve">A=323 HB</t>
  </si>
  <si>
    <t xml:space="preserve">A=278 HB</t>
  </si>
  <si>
    <t xml:space="preserve">S12</t>
  </si>
  <si>
    <t xml:space="preserve">C=288 HB</t>
  </si>
  <si>
    <t xml:space="preserve">C=284 HB</t>
  </si>
  <si>
    <t xml:space="preserve">C=331 HB</t>
  </si>
  <si>
    <t xml:space="preserve">C=341 HB</t>
  </si>
  <si>
    <t xml:space="preserve">S13</t>
  </si>
  <si>
    <t xml:space="preserve">A=311 HB</t>
  </si>
  <si>
    <t xml:space="preserve">A=282 HB</t>
  </si>
  <si>
    <t xml:space="preserve">V=325 HB</t>
  </si>
  <si>
    <t xml:space="preserve">V=354 HB</t>
  </si>
  <si>
    <t xml:space="preserve">S14</t>
  </si>
  <si>
    <t xml:space="preserve">S15</t>
  </si>
  <si>
    <t xml:space="preserve">S16</t>
  </si>
  <si>
    <t xml:space="preserve">S17</t>
  </si>
  <si>
    <t xml:space="preserve">S18</t>
  </si>
  <si>
    <t xml:space="preserve">Ø bandage</t>
  </si>
  <si>
    <t xml:space="preserve">Ø Emanchement</t>
  </si>
  <si>
    <t xml:space="preserve">Largeur bandage LB =</t>
  </si>
  <si>
    <t xml:space="preserve">S19</t>
  </si>
  <si>
    <t xml:space="preserve">Ø Galet P =</t>
  </si>
  <si>
    <t xml:space="preserve">Largeur galet LP =</t>
  </si>
  <si>
    <t xml:space="preserve">S20</t>
  </si>
  <si>
    <t xml:space="preserve">du bord A/V</t>
  </si>
  <si>
    <t xml:space="preserve">Ø Galet OP =</t>
  </si>
  <si>
    <t xml:space="preserve">Largeur galet LOP =</t>
  </si>
  <si>
    <t xml:space="preserve">S21</t>
  </si>
  <si>
    <t xml:space="preserve">Epaisseur du bandage - EB</t>
  </si>
  <si>
    <t xml:space="preserve">Entraxe galets</t>
  </si>
  <si>
    <t xml:space="preserve">Angle α =</t>
  </si>
  <si>
    <t xml:space="preserve">S22</t>
  </si>
  <si>
    <t xml:space="preserve">EB coté V =</t>
  </si>
  <si>
    <t xml:space="preserve">ET coté V =</t>
  </si>
  <si>
    <t xml:space="preserve">De bord a bord de semelle</t>
  </si>
  <si>
    <t xml:space="preserve">S23</t>
  </si>
  <si>
    <t xml:space="preserve">EB coté C =</t>
  </si>
  <si>
    <t xml:space="preserve">ET coté A =</t>
  </si>
  <si>
    <t xml:space="preserve">L          </t>
  </si>
  <si>
    <t xml:space="preserve">S24</t>
  </si>
  <si>
    <t xml:space="preserve">EB coté A =</t>
  </si>
  <si>
    <t xml:space="preserve">ET triangulation</t>
  </si>
  <si>
    <t xml:space="preserve">Ø bandage aVal</t>
  </si>
  <si>
    <t xml:space="preserve">Entraxe bandage</t>
  </si>
  <si>
    <t xml:space="preserve">Ø bandage Amont</t>
  </si>
  <si>
    <t xml:space="preserve">S25</t>
  </si>
  <si>
    <t xml:space="preserve">EB moyen =</t>
  </si>
  <si>
    <t xml:space="preserve">ETB=</t>
  </si>
  <si>
    <t xml:space="preserve">S26</t>
  </si>
  <si>
    <t xml:space="preserve">Epaisseur galet P</t>
  </si>
  <si>
    <t xml:space="preserve">EP/EOP
P/OP           </t>
  </si>
  <si>
    <t xml:space="preserve">Hauteur bandage aVal</t>
  </si>
  <si>
    <t xml:space="preserve">Pente bandage</t>
  </si>
  <si>
    <t xml:space="preserve">Hauteur bandage Amont</t>
  </si>
  <si>
    <t xml:space="preserve">S27</t>
  </si>
  <si>
    <t xml:space="preserve">EP coté V =</t>
  </si>
  <si>
    <t xml:space="preserve">ZBV=</t>
  </si>
  <si>
    <t xml:space="preserve">PB=</t>
  </si>
  <si>
    <t xml:space="preserve">ZBA=</t>
  </si>
  <si>
    <t xml:space="preserve">S28</t>
  </si>
  <si>
    <t xml:space="preserve">EP coté C =</t>
  </si>
  <si>
    <t xml:space="preserve">Epaisseur tôle aVal</t>
  </si>
  <si>
    <t xml:space="preserve">Entraxe points mesures tôle </t>
  </si>
  <si>
    <t xml:space="preserve">Epaisseur tole Amont</t>
  </si>
  <si>
    <t xml:space="preserve">S29</t>
  </si>
  <si>
    <t xml:space="preserve">EP coté A =</t>
  </si>
  <si>
    <t xml:space="preserve">ETV=</t>
  </si>
  <si>
    <t xml:space="preserve">ETT=</t>
  </si>
  <si>
    <t xml:space="preserve">ETA=</t>
  </si>
  <si>
    <t xml:space="preserve">S30</t>
  </si>
  <si>
    <t xml:space="preserve">EP moyen =</t>
  </si>
  <si>
    <t xml:space="preserve">Hauteur tôle aVal</t>
  </si>
  <si>
    <t xml:space="preserve">Pente tôle</t>
  </si>
  <si>
    <t xml:space="preserve">Hauteur tole Amont</t>
  </si>
  <si>
    <t xml:space="preserve">S31</t>
  </si>
  <si>
    <t xml:space="preserve">Epaisseur galet OP</t>
  </si>
  <si>
    <t xml:space="preserve">ZTV=</t>
  </si>
  <si>
    <t xml:space="preserve">PT=</t>
  </si>
  <si>
    <t xml:space="preserve">ZTA=</t>
  </si>
  <si>
    <t xml:space="preserve">S32</t>
  </si>
  <si>
    <t xml:space="preserve">EOP coté V =</t>
  </si>
  <si>
    <t xml:space="preserve">Emanchement</t>
  </si>
  <si>
    <t xml:space="preserve">Calage cote aVal</t>
  </si>
  <si>
    <t xml:space="preserve">Entraxe liaison Amont aVal</t>
  </si>
  <si>
    <t xml:space="preserve">Calage cote amont</t>
  </si>
  <si>
    <t xml:space="preserve">S33</t>
  </si>
  <si>
    <t xml:space="preserve">EOP coté C =</t>
  </si>
  <si>
    <t xml:space="preserve">VCV =</t>
  </si>
  <si>
    <t xml:space="preserve">VETP=</t>
  </si>
  <si>
    <t xml:space="preserve">VCA =</t>
  </si>
  <si>
    <t xml:space="preserve">S34</t>
  </si>
  <si>
    <t xml:space="preserve">EOP coté A =</t>
  </si>
  <si>
    <t xml:space="preserve">Hauteur liaion aVal</t>
  </si>
  <si>
    <t xml:space="preserve">Pente galet amont aval</t>
  </si>
  <si>
    <t xml:space="preserve">Hauteur liaison Amont</t>
  </si>
  <si>
    <t xml:space="preserve">S35</t>
  </si>
  <si>
    <t xml:space="preserve">EOP moyen =</t>
  </si>
  <si>
    <t xml:space="preserve">ZLV=</t>
  </si>
  <si>
    <t xml:space="preserve">PL=</t>
  </si>
  <si>
    <t xml:space="preserve">ZLA=</t>
  </si>
  <si>
    <t xml:space="preserve">S36</t>
  </si>
  <si>
    <t xml:space="preserve">S37</t>
  </si>
  <si>
    <t xml:space="preserve">Remarques :</t>
  </si>
  <si>
    <t xml:space="preserve">Conicité des galets &gt; 0,4 mm / m, le petit Ø étant coté aval cela entraine une surcharge de la butée. Prévoir usinage des galets et du bandage. </t>
  </si>
  <si>
    <t xml:space="preserve">Conicité des galets &gt; 0,4 mm / m. Prévoir usinage des galets et du bandage. </t>
  </si>
  <si>
    <t xml:space="preserve">RAS</t>
  </si>
  <si>
    <t xml:space="preserve">S38</t>
  </si>
  <si>
    <t xml:space="preserve">RAPPORT DE CONTRÔLE DE HARNAIS</t>
  </si>
  <si>
    <t xml:space="preserve">GIRTH GEAR INSPECTION REPORT</t>
  </si>
  <si>
    <t xml:space="preserve">Bandage aval</t>
  </si>
  <si>
    <t xml:space="preserve">Bandage amont</t>
  </si>
  <si>
    <t xml:space="preserve">Harnais d'entrainement</t>
  </si>
  <si>
    <t xml:space="preserve">Relevé du voile bandage, méthode à 1 comparateur</t>
  </si>
  <si>
    <t xml:space="preserve">Relevé du voile couronne méthode à 1 comparateur</t>
  </si>
  <si>
    <t xml:space="preserve">Relevé de l'épaisseur de la virole (suite)</t>
  </si>
  <si>
    <t xml:space="preserve">Relevé</t>
  </si>
  <si>
    <t xml:space="preserve">Correction</t>
  </si>
  <si>
    <t xml:space="preserve">Réel</t>
  </si>
  <si>
    <t xml:space="preserve">Historique</t>
  </si>
  <si>
    <t xml:space="preserve">N</t>
  </si>
  <si>
    <t xml:space="preserve">S39</t>
  </si>
  <si>
    <t xml:space="preserve">nc</t>
  </si>
  <si>
    <t xml:space="preserve">S40</t>
  </si>
  <si>
    <t xml:space="preserve">S41</t>
  </si>
  <si>
    <t xml:space="preserve">S42</t>
  </si>
  <si>
    <t xml:space="preserve">S43</t>
  </si>
  <si>
    <t xml:space="preserve">Ecart / tour (mm)</t>
  </si>
  <si>
    <t xml:space="preserve">Pas à corriger (mm)</t>
  </si>
  <si>
    <t xml:space="preserve">Voile résiduel (mm)</t>
  </si>
  <si>
    <t xml:space="preserve">Température (°C)</t>
  </si>
  <si>
    <t xml:space="preserve">30°</t>
  </si>
  <si>
    <t xml:space="preserve">Relevé du battement couronne</t>
  </si>
  <si>
    <t xml:space="preserve">Incertitude de mesure (mm)</t>
  </si>
  <si>
    <t xml:space="preserve">Battement (mm)</t>
  </si>
  <si>
    <t xml:space="preserve">Coté aval, trois fissures virole ( 1 très critique L 500 mm mini et prof 25 mm mini  ) , de nombreuses soudures de sabot cassées . Calage et virole sous bandage HS, à remplacer.</t>
  </si>
  <si>
    <t xml:space="preserve">Calage de bandage remplacé sans rippage du bandage, detection des fissures sous le bandage non effectuée.</t>
  </si>
  <si>
    <t xml:space="preserve">Mesure non effectué, nettoyage impossible de la couronne car le carter contient trop de graisse, créer des trappes de nettoyage.</t>
  </si>
  <si>
    <t xml:space="preserve">Section 35, un relevé de 19 mm au lieu de 38 mm, à vérifier par l'intérieur du tube. Usure de 25% de la virole coté sortie,section 43, près de la piste de frottement du joint écailles.</t>
  </si>
  <si>
    <t xml:space="preserve">NOTES</t>
  </si>
  <si>
    <t xml:space="preserve">NOTA</t>
  </si>
  <si>
    <t xml:space="preserve">38035-01</t>
  </si>
  <si>
    <t xml:space="preserve">Harnais d'entrainement </t>
  </si>
  <si>
    <t xml:space="preserve">Sécheur et environnement</t>
  </si>
  <si>
    <t xml:space="preserve">Relevé du glissement bandage, méthode de la courbe</t>
  </si>
  <si>
    <t xml:space="preserve">Contrôle du jeu à fonds de dents côté pignon rabatteur op</t>
  </si>
  <si>
    <t xml:space="preserve">Photos d'un flanc actif</t>
  </si>
  <si>
    <t xml:space="preserve">Notes complémentaires</t>
  </si>
  <si>
    <t xml:space="preserve">Relevés</t>
  </si>
  <si>
    <t xml:space="preserve">Historique à chaud</t>
  </si>
  <si>
    <t xml:space="preserve">Théorique</t>
  </si>
  <si>
    <t xml:space="preserve">AVAL</t>
  </si>
  <si>
    <t xml:space="preserve">AMONT</t>
  </si>
  <si>
    <t xml:space="preserve">Pignon rabatteur : </t>
  </si>
  <si>
    <t xml:space="preserve">OP</t>
  </si>
  <si>
    <t xml:space="preserve">Sur</t>
  </si>
  <si>
    <t xml:space="preserve">tours</t>
  </si>
  <si>
    <t xml:space="preserve">06/2014</t>
  </si>
  <si>
    <t xml:space="preserve">Grippures coté aval du flanc arrière (fd de dents) et pitting du flanc actif en dessous du Ø primitif</t>
  </si>
  <si>
    <t xml:space="preserve">Travaux nécessaires avant d'effectuer le réglage des galets :</t>
  </si>
  <si>
    <t xml:space="preserve">glissement développé</t>
  </si>
  <si>
    <t xml:space="preserve">mm</t>
  </si>
  <si>
    <t xml:space="preserve">03/2014</t>
  </si>
  <si>
    <t xml:space="preserve"> - Fiabiliser la butée hydraulique : </t>
  </si>
  <si>
    <t xml:space="preserve">Glissement circonférentiel</t>
  </si>
  <si>
    <t xml:space="preserve">mm/tours</t>
  </si>
  <si>
    <t xml:space="preserve">   &gt; déposer et rénover la butée hydraulique. Remplacer le vérinles roulements, les bagues…</t>
  </si>
  <si>
    <t xml:space="preserve">Jeu Ø bandage virole </t>
  </si>
  <si>
    <t xml:space="preserve">à 20</t>
  </si>
  <si>
    <t xml:space="preserve">°C</t>
  </si>
  <si>
    <t xml:space="preserve">   &gt; installer des soufflets de protection des colonnes de guidage.</t>
  </si>
  <si>
    <t xml:space="preserve">Calculé</t>
  </si>
  <si>
    <t xml:space="preserve">Mesuré</t>
  </si>
  <si>
    <t xml:space="preserve"> - Usiner les 2 bandages et les 4 galets</t>
  </si>
  <si>
    <t xml:space="preserve">Δ T° bandage /virole</t>
  </si>
  <si>
    <t xml:space="preserve"> - Evacuer l'accumulation de produit et de graisse sous les galets</t>
  </si>
  <si>
    <t xml:space="preserve">Moyen</t>
  </si>
  <si>
    <t xml:space="preserve">Maxi</t>
  </si>
  <si>
    <t xml:space="preserve">Calcul</t>
  </si>
  <si>
    <t xml:space="preserve">Autres travaux supplémentaires :</t>
  </si>
  <si>
    <t xml:space="preserve">Jeu Ø bandage virole à </t>
  </si>
  <si>
    <t xml:space="preserve"> - De nombreux marteaux sont hors services, danger de chute des sphères.</t>
  </si>
  <si>
    <t xml:space="preserve">Ø virole</t>
  </si>
  <si>
    <t xml:space="preserve">Pignon releveur : P</t>
  </si>
  <si>
    <t xml:space="preserve"> - Installer une ouverture dans le carter couronne pour permettre la vidange du bas carter.</t>
  </si>
  <si>
    <t xml:space="preserve">Serrage à chaud</t>
  </si>
  <si>
    <t xml:space="preserve">Contrôle du jeu à fonds de dents côté pignon releveur p</t>
  </si>
  <si>
    <t xml:space="preserve">Pitting tres important du flanc actif en dessous du Ø primitif</t>
  </si>
  <si>
    <t xml:space="preserve"> - Le centrage de la boite d'entrée et de la boite de sortie est à revoir pour améliorer les étanchéités.</t>
  </si>
  <si>
    <t xml:space="preserve">Jeu à chaud estimé</t>
  </si>
  <si>
    <t xml:space="preserve"> - Multiples fissurations du cône d'entrée (voute) constatées sur le S1, à vérifier sur le S3 et réparer</t>
  </si>
  <si>
    <t xml:space="preserve"> si nécessaire.</t>
  </si>
  <si>
    <t xml:space="preserve">Courbe relevée</t>
  </si>
  <si>
    <t xml:space="preserve"> - Vérifier que l'introduction dans le tube de la goulotte d'arrivée matière première est suffisante, à </t>
  </si>
  <si>
    <t xml:space="preserve">corriger si nécessaire.</t>
  </si>
  <si>
    <t xml:space="preserve"> - Approvisionner un pignon, pour remplacer le pignon releveur en cas pitting destructif.</t>
  </si>
  <si>
    <t xml:space="preserve"> - Les étanchéitées environnantes doivent être amméliorées pour diminuer la pollution des </t>
  </si>
  <si>
    <t xml:space="preserve">ensembles mécaniques par le produit.</t>
  </si>
  <si>
    <t xml:space="preserve">Contrôle de l'usure des flancs actifs de dents couronne</t>
  </si>
  <si>
    <t xml:space="preserve">Couronne :</t>
  </si>
  <si>
    <t xml:space="preserve">Jeu entre le flanc de bandage et les sabots aval </t>
  </si>
  <si>
    <t xml:space="preserve">Jeu entre le flanc de bandage et la cerce aval </t>
  </si>
  <si>
    <t xml:space="preserve">Usure N-2</t>
  </si>
  <si>
    <t xml:space="preserve">Usure N-1</t>
  </si>
  <si>
    <t xml:space="preserve">Usure N</t>
  </si>
  <si>
    <t xml:space="preserve">Pitting important du flanc actif au dessus du Ø primitif</t>
  </si>
  <si>
    <t xml:space="preserve">1 mm</t>
  </si>
  <si>
    <t xml:space="preserve">Pitting important du flanc arriere en dessous du Ø primitif</t>
  </si>
  <si>
    <t xml:space="preserve">Jeu entre le flanc de bandage et les sabots amont</t>
  </si>
  <si>
    <t xml:space="preserve">Jeu entre le flanc de bandage et la cerce amont</t>
  </si>
  <si>
    <t xml:space="preserve"> flancs actifs de dents  pignon rabatteur</t>
  </si>
  <si>
    <t xml:space="preserve">2,5 mm</t>
  </si>
  <si>
    <t xml:space="preserve"> flancs actifs de dents pignon</t>
  </si>
  <si>
    <t xml:space="preserve">3 mm</t>
  </si>
  <si>
    <t xml:space="preserve">Indicateur</t>
  </si>
  <si>
    <t xml:space="preserve">Révision 2 : Mise à jour fond de dents - chantier calage bandage. Le pignon releveur comporte un pitting très important qui pourrait devenir destructif, à surveiller. Le  bloc de vis vérin coté V est soulever. La couronne comporte du pitting non destructif, à surveiller Toutes les étanchéités pignons et couronne sont HS, pollution de la graisse par le produit, à remplacer.</t>
  </si>
  <si>
    <t xml:space="preserve">Jeu trop important par rapport à la dilatation. Remplacer le calage</t>
  </si>
  <si>
    <t xml:space="preserve">RAPPORT DE CONTROLE  GALET/BANDAGE</t>
  </si>
  <si>
    <t xml:space="preserve">TYRE/ROLLER INSPECTION REPORT</t>
  </si>
  <si>
    <t xml:space="preserve">Usure et cylindricité des galets</t>
  </si>
  <si>
    <t xml:space="preserve">Galet aval côté opposé pignon</t>
  </si>
  <si>
    <t xml:space="preserve">Galet aval côté  pignon</t>
  </si>
  <si>
    <t xml:space="preserve">Galet amont côté opposé pignon</t>
  </si>
  <si>
    <t xml:space="preserve">Galet amont côté  pignon</t>
  </si>
  <si>
    <t xml:space="preserve">Abscisses</t>
  </si>
  <si>
    <t xml:space="preserve">Usure (mm)</t>
  </si>
  <si>
    <t xml:space="preserve">DENTURE DROITE</t>
  </si>
  <si>
    <t xml:space="preserve">QUALITE : 9</t>
  </si>
  <si>
    <t xml:space="preserve">ISO 1328</t>
  </si>
  <si>
    <t xml:space="preserve">UNITEES</t>
  </si>
  <si>
    <t xml:space="preserve">PIGNON</t>
  </si>
  <si>
    <t xml:space="preserve">COURONNE</t>
  </si>
  <si>
    <t xml:space="preserve">Bord aval</t>
  </si>
  <si>
    <t xml:space="preserve">STRAIGHT TEEHT</t>
  </si>
  <si>
    <t xml:space="preserve">QUALITY : 9</t>
  </si>
  <si>
    <t xml:space="preserve">UNITS</t>
  </si>
  <si>
    <t xml:space="preserve">PINION</t>
  </si>
  <si>
    <t xml:space="preserve">GIRTH GEAR</t>
  </si>
  <si>
    <t xml:space="preserve">Point 1</t>
  </si>
  <si>
    <r>
      <rPr>
        <sz val="11"/>
        <color rgb="FF000000"/>
        <rFont val="Times New Roman"/>
        <family val="1"/>
        <charset val="1"/>
      </rPr>
      <t xml:space="preserve">Nombre de dents
</t>
    </r>
    <r>
      <rPr>
        <i val="true"/>
        <sz val="11"/>
        <color rgb="FF000000"/>
        <rFont val="Times New Roman"/>
        <family val="1"/>
        <charset val="1"/>
      </rPr>
      <t xml:space="preserve">Number of teeth</t>
    </r>
  </si>
  <si>
    <t xml:space="preserve">Z</t>
  </si>
  <si>
    <t xml:space="preserve">Point 2</t>
  </si>
  <si>
    <r>
      <rPr>
        <sz val="11"/>
        <color rgb="FF000000"/>
        <rFont val="Times New Roman"/>
        <family val="1"/>
        <charset val="1"/>
      </rPr>
      <t xml:space="preserve">Module réel 
</t>
    </r>
    <r>
      <rPr>
        <i val="true"/>
        <sz val="11"/>
        <color rgb="FF000000"/>
        <rFont val="Times New Roman"/>
        <family val="1"/>
        <charset val="1"/>
      </rPr>
      <t xml:space="preserve">Real module</t>
    </r>
  </si>
  <si>
    <r>
      <rPr>
        <sz val="11"/>
        <color rgb="FF000000"/>
        <rFont val="Times New Roman"/>
        <family val="1"/>
        <charset val="1"/>
      </rPr>
      <t xml:space="preserve">m</t>
    </r>
    <r>
      <rPr>
        <vertAlign val="subscript"/>
        <sz val="11"/>
        <color rgb="FF000000"/>
        <rFont val="Times New Roman"/>
        <family val="1"/>
        <charset val="1"/>
      </rPr>
      <t xml:space="preserve">n</t>
    </r>
  </si>
  <si>
    <t xml:space="preserve">Point 3</t>
  </si>
  <si>
    <t xml:space="preserve">Bord amont</t>
  </si>
  <si>
    <r>
      <rPr>
        <sz val="11"/>
        <color rgb="FF000000"/>
        <rFont val="Times New Roman"/>
        <family val="1"/>
        <charset val="1"/>
      </rPr>
      <t xml:space="preserve">Angle de pression d'outil
</t>
    </r>
    <r>
      <rPr>
        <i val="true"/>
        <sz val="11"/>
        <color rgb="FF000000"/>
        <rFont val="Times New Roman"/>
        <family val="1"/>
        <charset val="1"/>
      </rPr>
      <t xml:space="preserve">Tool angle pressure</t>
    </r>
  </si>
  <si>
    <t xml:space="preserve">α</t>
  </si>
  <si>
    <t xml:space="preserve">°</t>
  </si>
  <si>
    <t xml:space="preserve">Point 4</t>
  </si>
  <si>
    <r>
      <rPr>
        <sz val="11"/>
        <color rgb="FF000000"/>
        <rFont val="Times New Roman"/>
        <family val="1"/>
        <charset val="1"/>
      </rPr>
      <t xml:space="preserve">Angle d'hélice
</t>
    </r>
    <r>
      <rPr>
        <i val="true"/>
        <sz val="11"/>
        <color rgb="FF000000"/>
        <rFont val="Times New Roman"/>
        <family val="1"/>
        <charset val="1"/>
      </rPr>
      <t xml:space="preserve">Twist angle</t>
    </r>
  </si>
  <si>
    <t xml:space="preserve">β</t>
  </si>
  <si>
    <r>
      <rPr>
        <sz val="11"/>
        <color rgb="FF000000"/>
        <rFont val="Times New Roman"/>
        <family val="1"/>
        <charset val="1"/>
      </rPr>
      <t xml:space="preserve">Sens de l'helice
</t>
    </r>
    <r>
      <rPr>
        <i val="true"/>
        <sz val="11"/>
        <color rgb="FF000000"/>
        <rFont val="Times New Roman"/>
        <family val="1"/>
        <charset val="1"/>
      </rPr>
      <t xml:space="preserve">Twist direction</t>
    </r>
  </si>
  <si>
    <r>
      <rPr>
        <sz val="11"/>
        <color rgb="FF000000"/>
        <rFont val="Times New Roman"/>
        <family val="1"/>
        <charset val="1"/>
      </rPr>
      <t xml:space="preserve">Module apparent
</t>
    </r>
    <r>
      <rPr>
        <i val="true"/>
        <sz val="11"/>
        <color rgb="FF000000"/>
        <rFont val="Times New Roman"/>
        <family val="1"/>
        <charset val="1"/>
      </rPr>
      <t xml:space="preserve">Apparent module</t>
    </r>
  </si>
  <si>
    <r>
      <rPr>
        <sz val="11"/>
        <color rgb="FF000000"/>
        <rFont val="Times New Roman"/>
        <family val="1"/>
        <charset val="1"/>
      </rPr>
      <t xml:space="preserve">m</t>
    </r>
    <r>
      <rPr>
        <vertAlign val="subscript"/>
        <sz val="11"/>
        <color rgb="FF000000"/>
        <rFont val="Times New Roman"/>
        <family val="1"/>
        <charset val="1"/>
      </rPr>
      <t xml:space="preserve">t</t>
    </r>
  </si>
  <si>
    <r>
      <rPr>
        <sz val="11"/>
        <color rgb="FF000000"/>
        <rFont val="Times New Roman"/>
        <family val="1"/>
        <charset val="1"/>
      </rPr>
      <t xml:space="preserve">Diamètre primitif
</t>
    </r>
    <r>
      <rPr>
        <i val="true"/>
        <sz val="11"/>
        <color rgb="FF000000"/>
        <rFont val="Times New Roman"/>
        <family val="1"/>
        <charset val="1"/>
      </rPr>
      <t xml:space="preserve">Pitch diameter</t>
    </r>
  </si>
  <si>
    <t xml:space="preserve">d</t>
  </si>
  <si>
    <r>
      <rPr>
        <sz val="11"/>
        <color rgb="FF000000"/>
        <rFont val="Times New Roman"/>
        <family val="1"/>
        <charset val="1"/>
      </rPr>
      <t xml:space="preserve">Coefficient de déport
</t>
    </r>
    <r>
      <rPr>
        <i val="true"/>
        <sz val="11"/>
        <color rgb="FF000000"/>
        <rFont val="Times New Roman"/>
        <family val="1"/>
        <charset val="1"/>
      </rPr>
      <t xml:space="preserve">Deport Coefficent</t>
    </r>
  </si>
  <si>
    <t xml:space="preserve">x</t>
  </si>
  <si>
    <r>
      <rPr>
        <sz val="11"/>
        <color rgb="FF000000"/>
        <rFont val="Times New Roman"/>
        <family val="1"/>
        <charset val="1"/>
      </rPr>
      <t xml:space="preserve">Jeu / crémaillière de référence  
</t>
    </r>
    <r>
      <rPr>
        <i val="true"/>
        <sz val="11"/>
        <color rgb="FF000000"/>
        <rFont val="Times New Roman"/>
        <family val="1"/>
        <charset val="1"/>
      </rPr>
      <t xml:space="preserve">Clearance / Reference rack</t>
    </r>
  </si>
  <si>
    <t xml:space="preserve">j</t>
  </si>
  <si>
    <r>
      <rPr>
        <sz val="11"/>
        <color rgb="FF000000"/>
        <rFont val="Times New Roman"/>
        <family val="1"/>
        <charset val="1"/>
      </rPr>
      <t xml:space="preserve">Saillie d'outil
</t>
    </r>
    <r>
      <rPr>
        <i val="true"/>
        <sz val="11"/>
        <color rgb="FF000000"/>
        <rFont val="Times New Roman"/>
        <family val="1"/>
        <charset val="1"/>
      </rPr>
      <t xml:space="preserve">Tool addendum</t>
    </r>
  </si>
  <si>
    <r>
      <rPr>
        <sz val="11"/>
        <color rgb="FF000000"/>
        <rFont val="Times New Roman"/>
        <family val="1"/>
        <charset val="1"/>
      </rPr>
      <t xml:space="preserve">h</t>
    </r>
    <r>
      <rPr>
        <vertAlign val="subscript"/>
        <sz val="11"/>
        <color rgb="FF000000"/>
        <rFont val="Times New Roman"/>
        <family val="1"/>
        <charset val="1"/>
      </rPr>
      <t xml:space="preserve">a0</t>
    </r>
  </si>
  <si>
    <r>
      <rPr>
        <sz val="11"/>
        <color rgb="FF000000"/>
        <rFont val="Times New Roman"/>
        <family val="1"/>
        <charset val="1"/>
      </rPr>
      <t xml:space="preserve">Creux de dent 
</t>
    </r>
    <r>
      <rPr>
        <i val="true"/>
        <sz val="11"/>
        <color rgb="FF000000"/>
        <rFont val="Times New Roman"/>
        <family val="1"/>
        <charset val="1"/>
      </rPr>
      <t xml:space="preserve">Dedendum</t>
    </r>
  </si>
  <si>
    <r>
      <rPr>
        <sz val="11"/>
        <color rgb="FF000000"/>
        <rFont val="Times New Roman"/>
        <family val="1"/>
        <charset val="1"/>
      </rPr>
      <t xml:space="preserve">hf</t>
    </r>
    <r>
      <rPr>
        <vertAlign val="subscript"/>
        <sz val="11"/>
        <color rgb="FF000000"/>
        <rFont val="Times New Roman"/>
        <family val="1"/>
        <charset val="1"/>
      </rPr>
      <t xml:space="preserve">0</t>
    </r>
  </si>
  <si>
    <r>
      <rPr>
        <sz val="11"/>
        <color rgb="FF000000"/>
        <rFont val="Times New Roman"/>
        <family val="1"/>
        <charset val="1"/>
      </rPr>
      <t xml:space="preserve">Diamètre fond de dent
</t>
    </r>
    <r>
      <rPr>
        <i val="true"/>
        <sz val="11"/>
        <color rgb="FF000000"/>
        <rFont val="Times New Roman"/>
        <family val="1"/>
        <charset val="1"/>
      </rPr>
      <t xml:space="preserve">Root diameter</t>
    </r>
  </si>
  <si>
    <r>
      <rPr>
        <sz val="11"/>
        <color rgb="FF000000"/>
        <rFont val="Times New Roman"/>
        <family val="1"/>
        <charset val="1"/>
      </rPr>
      <t xml:space="preserve">r</t>
    </r>
    <r>
      <rPr>
        <vertAlign val="subscript"/>
        <sz val="11"/>
        <color rgb="FF000000"/>
        <rFont val="Times New Roman"/>
        <family val="1"/>
        <charset val="1"/>
      </rPr>
      <t xml:space="preserve">f</t>
    </r>
  </si>
  <si>
    <r>
      <rPr>
        <sz val="11"/>
        <color rgb="FF000000"/>
        <rFont val="Times New Roman"/>
        <family val="1"/>
        <charset val="1"/>
      </rPr>
      <t xml:space="preserve">Pas de base réel
</t>
    </r>
    <r>
      <rPr>
        <i val="true"/>
        <sz val="11"/>
        <color rgb="FF000000"/>
        <rFont val="Times New Roman"/>
        <family val="1"/>
        <charset val="1"/>
      </rPr>
      <t xml:space="preserve">Real base pitch</t>
    </r>
  </si>
  <si>
    <r>
      <rPr>
        <sz val="11"/>
        <color rgb="FF000000"/>
        <rFont val="Times New Roman"/>
        <family val="1"/>
        <charset val="1"/>
      </rPr>
      <t xml:space="preserve">P</t>
    </r>
    <r>
      <rPr>
        <vertAlign val="subscript"/>
        <sz val="11"/>
        <color rgb="FF000000"/>
        <rFont val="Times New Roman"/>
        <family val="1"/>
        <charset val="1"/>
      </rPr>
      <t xml:space="preserve">bn</t>
    </r>
  </si>
  <si>
    <r>
      <rPr>
        <sz val="11"/>
        <color rgb="FF000000"/>
        <rFont val="Times New Roman"/>
        <family val="1"/>
        <charset val="1"/>
      </rPr>
      <t xml:space="preserve">Contrôle sur K dents
</t>
    </r>
    <r>
      <rPr>
        <i val="true"/>
        <sz val="11"/>
        <color rgb="FF000000"/>
        <rFont val="Times New Roman"/>
        <family val="1"/>
        <charset val="1"/>
      </rPr>
      <t xml:space="preserve">Test on K tooth</t>
    </r>
  </si>
  <si>
    <t xml:space="preserve">K</t>
  </si>
  <si>
    <r>
      <rPr>
        <sz val="11"/>
        <color rgb="FF000000"/>
        <rFont val="Times New Roman"/>
        <family val="1"/>
        <charset val="1"/>
      </rPr>
      <t xml:space="preserve">dents
</t>
    </r>
    <r>
      <rPr>
        <i val="true"/>
        <sz val="11"/>
        <color rgb="FF000000"/>
        <rFont val="Times New Roman"/>
        <family val="1"/>
        <charset val="1"/>
      </rPr>
      <t xml:space="preserve">tooth</t>
    </r>
  </si>
  <si>
    <r>
      <rPr>
        <sz val="11"/>
        <color rgb="FF000000"/>
        <rFont val="Times New Roman"/>
        <family val="1"/>
        <charset val="1"/>
      </rPr>
      <t xml:space="preserve">Ecartement  
</t>
    </r>
    <r>
      <rPr>
        <i val="true"/>
        <sz val="11"/>
        <color rgb="FF000000"/>
        <rFont val="Times New Roman"/>
        <family val="1"/>
        <charset val="1"/>
      </rPr>
      <t xml:space="preserve">Gauge </t>
    </r>
  </si>
  <si>
    <r>
      <rPr>
        <sz val="11"/>
        <color rgb="FF000000"/>
        <rFont val="Times New Roman"/>
        <family val="1"/>
        <charset val="1"/>
      </rPr>
      <t xml:space="preserve">Théorique
</t>
    </r>
    <r>
      <rPr>
        <i val="true"/>
        <sz val="11"/>
        <color rgb="FF000000"/>
        <rFont val="Times New Roman"/>
        <family val="1"/>
        <charset val="1"/>
      </rPr>
      <t xml:space="preserve">Theoritical</t>
    </r>
  </si>
  <si>
    <r>
      <rPr>
        <sz val="11"/>
        <color rgb="FF000000"/>
        <rFont val="Times New Roman"/>
        <family val="1"/>
        <charset val="1"/>
      </rPr>
      <t xml:space="preserve">W</t>
    </r>
    <r>
      <rPr>
        <vertAlign val="subscript"/>
        <sz val="11"/>
        <color rgb="FF000000"/>
        <rFont val="Times New Roman"/>
        <family val="1"/>
        <charset val="1"/>
      </rPr>
      <t xml:space="preserve">th</t>
    </r>
  </si>
  <si>
    <r>
      <rPr>
        <sz val="11"/>
        <color rgb="FF000000"/>
        <rFont val="Times New Roman"/>
        <family val="1"/>
        <charset val="1"/>
      </rPr>
      <t xml:space="preserve">Jeu inclus 
</t>
    </r>
    <r>
      <rPr>
        <i val="true"/>
        <sz val="11"/>
        <color rgb="FF000000"/>
        <rFont val="Times New Roman"/>
        <family val="1"/>
        <charset val="1"/>
      </rPr>
      <t xml:space="preserve">Clearence included</t>
    </r>
  </si>
  <si>
    <t xml:space="preserve">W</t>
  </si>
  <si>
    <r>
      <rPr>
        <sz val="11"/>
        <color rgb="FF000000"/>
        <rFont val="Times New Roman"/>
        <family val="1"/>
        <charset val="1"/>
      </rPr>
      <t xml:space="preserve">Troncature
</t>
    </r>
    <r>
      <rPr>
        <i val="true"/>
        <sz val="11"/>
        <color rgb="FF000000"/>
        <rFont val="Times New Roman"/>
        <family val="1"/>
        <charset val="1"/>
      </rPr>
      <t xml:space="preserve">Truncation</t>
    </r>
  </si>
  <si>
    <r>
      <rPr>
        <sz val="11"/>
        <color rgb="FF000000"/>
        <rFont val="Times New Roman"/>
        <family val="1"/>
        <charset val="1"/>
      </rPr>
      <t xml:space="preserve">Diamètre de tête
</t>
    </r>
    <r>
      <rPr>
        <i val="true"/>
        <sz val="11"/>
        <color rgb="FF000000"/>
        <rFont val="Times New Roman"/>
        <family val="1"/>
        <charset val="1"/>
      </rPr>
      <t xml:space="preserve">Tip diameter</t>
    </r>
  </si>
  <si>
    <r>
      <rPr>
        <sz val="11"/>
        <color rgb="FF000000"/>
        <rFont val="Times New Roman"/>
        <family val="1"/>
        <charset val="1"/>
      </rPr>
      <t xml:space="preserve">d</t>
    </r>
    <r>
      <rPr>
        <vertAlign val="subscript"/>
        <sz val="11"/>
        <color rgb="FF000000"/>
        <rFont val="Times New Roman"/>
        <family val="1"/>
        <charset val="1"/>
      </rPr>
      <t xml:space="preserve">a</t>
    </r>
  </si>
  <si>
    <r>
      <rPr>
        <sz val="11"/>
        <color rgb="FF000000"/>
        <rFont val="Times New Roman"/>
        <family val="1"/>
        <charset val="1"/>
      </rPr>
      <t xml:space="preserve">Saillie à la corde sur 1 dent                          </t>
    </r>
    <r>
      <rPr>
        <i val="true"/>
        <sz val="11"/>
        <color rgb="FF000000"/>
        <rFont val="Times New Roman"/>
        <family val="1"/>
        <charset val="1"/>
      </rPr>
      <t xml:space="preserve">Addendum at chord on one tooth</t>
    </r>
  </si>
  <si>
    <r>
      <rPr>
        <sz val="11"/>
        <color rgb="FF000000"/>
        <rFont val="Times New Roman"/>
        <family val="1"/>
        <charset val="1"/>
      </rPr>
      <t xml:space="preserve">h</t>
    </r>
    <r>
      <rPr>
        <vertAlign val="subscript"/>
        <sz val="11"/>
        <color rgb="FF000000"/>
        <rFont val="Times New Roman"/>
        <family val="1"/>
        <charset val="1"/>
      </rPr>
      <t xml:space="preserve">a</t>
    </r>
  </si>
  <si>
    <r>
      <rPr>
        <sz val="11"/>
        <color rgb="FF000000"/>
        <rFont val="Times New Roman"/>
        <family val="1"/>
        <charset val="1"/>
      </rPr>
      <t xml:space="preserve">Entraxe de fonctionnement
</t>
    </r>
    <r>
      <rPr>
        <i val="true"/>
        <sz val="11"/>
        <color rgb="FF000000"/>
        <rFont val="Times New Roman"/>
        <family val="1"/>
        <charset val="1"/>
      </rPr>
      <t xml:space="preserve">Distance between axis</t>
    </r>
  </si>
  <si>
    <t xml:space="preserve">a</t>
  </si>
  <si>
    <r>
      <rPr>
        <sz val="11"/>
        <color rgb="FF000000"/>
        <rFont val="Times New Roman"/>
        <family val="1"/>
        <charset val="1"/>
      </rPr>
      <t xml:space="preserve">Module apparent de fonctionnement 
</t>
    </r>
    <r>
      <rPr>
        <i val="true"/>
        <sz val="11"/>
        <color rgb="FF000000"/>
        <rFont val="Times New Roman"/>
        <family val="1"/>
        <charset val="1"/>
      </rPr>
      <t xml:space="preserve">Running apparent module</t>
    </r>
  </si>
  <si>
    <r>
      <rPr>
        <sz val="11"/>
        <color rgb="FF000000"/>
        <rFont val="Times New Roman"/>
        <family val="1"/>
        <charset val="1"/>
      </rPr>
      <t xml:space="preserve">m'</t>
    </r>
    <r>
      <rPr>
        <vertAlign val="subscript"/>
        <sz val="11"/>
        <color rgb="FF000000"/>
        <rFont val="Times New Roman"/>
        <family val="1"/>
        <charset val="1"/>
      </rPr>
      <t xml:space="preserve">t</t>
    </r>
  </si>
  <si>
    <r>
      <rPr>
        <sz val="11"/>
        <color rgb="FF000000"/>
        <rFont val="Times New Roman"/>
        <family val="1"/>
        <charset val="1"/>
      </rPr>
      <t xml:space="preserve">Diamètre primitif de fonctionnement
</t>
    </r>
    <r>
      <rPr>
        <i val="true"/>
        <sz val="11"/>
        <color rgb="FF000000"/>
        <rFont val="Times New Roman"/>
        <family val="1"/>
        <charset val="1"/>
      </rPr>
      <t xml:space="preserve">Running pitch diameter</t>
    </r>
  </si>
  <si>
    <r>
      <rPr>
        <sz val="11"/>
        <color rgb="FF000000"/>
        <rFont val="Times New Roman"/>
        <family val="1"/>
        <charset val="1"/>
      </rPr>
      <t xml:space="preserve">d</t>
    </r>
    <r>
      <rPr>
        <vertAlign val="subscript"/>
        <sz val="11"/>
        <color rgb="FF000000"/>
        <rFont val="Times New Roman"/>
        <family val="1"/>
        <charset val="1"/>
      </rPr>
      <t xml:space="preserve">w</t>
    </r>
  </si>
  <si>
    <t xml:space="preserve">Notes</t>
  </si>
  <si>
    <t xml:space="preserve">Visa contrôleur :</t>
  </si>
  <si>
    <t xml:space="preserve">SY</t>
  </si>
  <si>
    <t xml:space="preserve">Visa RAQ :</t>
  </si>
  <si>
    <t xml:space="preserve">NC</t>
  </si>
  <si>
    <t xml:space="preserve">Tube en buté à l'aval</t>
  </si>
  <si>
    <t xml:space="preserve">Usure de 0,6 mm flancs bandage A et V. Aspect lisse du bandage et du galet P. Aspect lisse léger écaillage galet OP. Prévoir usinage des galets et du bandage.</t>
  </si>
  <si>
    <t xml:space="preserve">Galet P état surface correct. Beaucoup d'écaillages sur bandage mais non critique.Galet O.P. écaillé, pitting important mais non critique. 5 mm d'usure du flanc conique. Prévoir usinage des galets et du bandage.</t>
  </si>
  <si>
    <t xml:space="preserve">CONTRÔLE NIVEAUX DES SEMELLES PALIERS</t>
  </si>
  <si>
    <t xml:space="preserve">CONTRÔLE NIVEAUX DES SEMELLES PIGNON</t>
  </si>
  <si>
    <t xml:space="preserve">BEARING FRAME LEVEL INSPECTION REPORT</t>
  </si>
  <si>
    <t xml:space="preserve">SPROCKET FRAME LEVEL INSPECTION REPORT</t>
  </si>
  <si>
    <t xml:space="preserve">Châssis galets aval</t>
  </si>
  <si>
    <t xml:space="preserve">Châssis galets amont</t>
  </si>
  <si>
    <t xml:space="preserve">Châssis opposé pignon</t>
  </si>
  <si>
    <t xml:space="preserve">Pente galet coté P =</t>
  </si>
  <si>
    <t xml:space="preserve">Pente galet coté OP =</t>
  </si>
  <si>
    <t xml:space="preserve">Calage cote aVal Pignon</t>
  </si>
  <si>
    <t xml:space="preserve">Entraxe semelles cote Pignon</t>
  </si>
  <si>
    <t xml:space="preserve">Calage cote amont Pignon</t>
  </si>
  <si>
    <t xml:space="preserve">Entraxe semelles</t>
  </si>
  <si>
    <t xml:space="preserve">VCVP =</t>
  </si>
  <si>
    <t xml:space="preserve">VCAP =</t>
  </si>
  <si>
    <t xml:space="preserve">ACVP =</t>
  </si>
  <si>
    <t xml:space="preserve">AETP=</t>
  </si>
  <si>
    <t xml:space="preserve">ACAP =</t>
  </si>
  <si>
    <t xml:space="preserve">PCV =</t>
  </si>
  <si>
    <t xml:space="preserve">PET=</t>
  </si>
  <si>
    <t xml:space="preserve">PCA =</t>
  </si>
  <si>
    <t xml:space="preserve">Hauteur semelle aVal Pignon</t>
  </si>
  <si>
    <t xml:space="preserve">Pente galet coté Pignon</t>
  </si>
  <si>
    <t xml:space="preserve">Hauteur semelle Amont Pignon</t>
  </si>
  <si>
    <t xml:space="preserve">Pente pignon</t>
  </si>
  <si>
    <t xml:space="preserve">VZVP=</t>
  </si>
  <si>
    <t xml:space="preserve">VPP=</t>
  </si>
  <si>
    <t xml:space="preserve">VZAP=</t>
  </si>
  <si>
    <t xml:space="preserve">AZVP=</t>
  </si>
  <si>
    <t xml:space="preserve">APP=</t>
  </si>
  <si>
    <t xml:space="preserve">AZAP=</t>
  </si>
  <si>
    <t xml:space="preserve">PZV=</t>
  </si>
  <si>
    <t xml:space="preserve">PP=</t>
  </si>
  <si>
    <t xml:space="preserve">PZA=</t>
  </si>
  <si>
    <t xml:space="preserve">Calage cote aVal OPignon</t>
  </si>
  <si>
    <t xml:space="preserve">Entraxe semelles cote OPignon</t>
  </si>
  <si>
    <t xml:space="preserve">Calage cote amont OPignon</t>
  </si>
  <si>
    <t xml:space="preserve">VCVOP =</t>
  </si>
  <si>
    <t xml:space="preserve">VETOP=</t>
  </si>
  <si>
    <t xml:space="preserve">VCAOP =</t>
  </si>
  <si>
    <t xml:space="preserve">ACVOP =</t>
  </si>
  <si>
    <t xml:space="preserve">AETOP=</t>
  </si>
  <si>
    <t xml:space="preserve">ACAOP =</t>
  </si>
  <si>
    <t xml:space="preserve">Hauteur semelle aVal OPignon</t>
  </si>
  <si>
    <t xml:space="preserve">Pente galet coté OPignon</t>
  </si>
  <si>
    <t xml:space="preserve">Hauteur semelle Amont OPignon</t>
  </si>
  <si>
    <t xml:space="preserve">VZVOP=</t>
  </si>
  <si>
    <t xml:space="preserve">VPOP=</t>
  </si>
  <si>
    <t xml:space="preserve">VZAOP=</t>
  </si>
  <si>
    <t xml:space="preserve">AZVOP=</t>
  </si>
  <si>
    <t xml:space="preserve">APOP=</t>
  </si>
  <si>
    <t xml:space="preserve">AZAOP=</t>
  </si>
  <si>
    <t xml:space="preserve">// Pente galet P/OP</t>
  </si>
  <si>
    <t xml:space="preserve">ΔZVG=</t>
  </si>
  <si>
    <t xml:space="preserve">ΔZAG=</t>
  </si>
  <si>
    <t xml:space="preserve">CONTRÔLE DES PALIERS</t>
  </si>
  <si>
    <t xml:space="preserve">BEARING HOUSINGS NSPECTION REPORT</t>
  </si>
  <si>
    <t xml:space="preserve">Paliers galets aval</t>
  </si>
  <si>
    <t xml:space="preserve">Paliers galets amont</t>
  </si>
  <si>
    <t xml:space="preserve">Châssis pignon</t>
  </si>
  <si>
    <r>
      <rPr>
        <u val="single"/>
        <sz val="11"/>
        <rFont val="Times New Roman"/>
        <family val="1"/>
        <charset val="1"/>
      </rPr>
      <t xml:space="preserve">Galet côté A :
</t>
    </r>
    <r>
      <rPr>
        <sz val="11"/>
        <rFont val="Times New Roman"/>
        <family val="1"/>
        <charset val="1"/>
      </rPr>
      <t xml:space="preserve">Apect lisse
Légère usure de la piste de roulement de la bague extérieure
Palier fixe / libre
Jeu 0,7 mm</t>
    </r>
  </si>
  <si>
    <r>
      <rPr>
        <u val="single"/>
        <sz val="11"/>
        <rFont val="Times New Roman"/>
        <family val="1"/>
        <charset val="1"/>
      </rPr>
      <t xml:space="preserve">Galet côté V :
</t>
    </r>
    <r>
      <rPr>
        <sz val="11"/>
        <rFont val="Times New Roman"/>
        <family val="1"/>
        <charset val="1"/>
      </rPr>
      <t xml:space="preserve">Aspect lisse
Probable défaut d'orientation de la cage
Jeu 0,2 mm</t>
    </r>
  </si>
  <si>
    <r>
      <rPr>
        <u val="single"/>
        <sz val="11"/>
        <rFont val="Times New Roman"/>
        <family val="1"/>
        <charset val="1"/>
      </rPr>
      <t xml:space="preserve">Galet côté A :
</t>
    </r>
    <r>
      <rPr>
        <sz val="11"/>
        <rFont val="Times New Roman"/>
        <family val="1"/>
        <charset val="1"/>
      </rPr>
      <t xml:space="preserve">Aspect lisse
Palier fixe / libre
Jeu 0,3 mm</t>
    </r>
  </si>
  <si>
    <r>
      <rPr>
        <u val="single"/>
        <sz val="11"/>
        <rFont val="Times New Roman"/>
        <family val="1"/>
        <charset val="1"/>
      </rPr>
      <t xml:space="preserve">Galet côté V :
</t>
    </r>
    <r>
      <rPr>
        <sz val="11"/>
        <rFont val="Times New Roman"/>
        <family val="1"/>
        <charset val="1"/>
      </rPr>
      <t xml:space="preserve">Stries sur la piste de roulement de la bague extérieur
Palier fixe / libre
Jeu non mesurable car le roulement et en butée axial.</t>
    </r>
  </si>
  <si>
    <t xml:space="preserve">Référence des Roulements :</t>
  </si>
  <si>
    <t xml:space="preserve">23296 CA/C3</t>
  </si>
  <si>
    <t xml:space="preserve">Jeu radial (donnée constructeur) :</t>
  </si>
  <si>
    <t xml:space="preserve">Aval</t>
  </si>
  <si>
    <t xml:space="preserve">0,41 - 0,55 mm</t>
  </si>
  <si>
    <t xml:space="preserve">Amont</t>
  </si>
  <si>
    <r>
      <rPr>
        <u val="single"/>
        <sz val="11"/>
        <rFont val="Times New Roman"/>
        <family val="1"/>
        <charset val="1"/>
      </rPr>
      <t xml:space="preserve">Galet côté A :
</t>
    </r>
    <r>
      <rPr>
        <sz val="11"/>
        <rFont val="Times New Roman"/>
        <family val="1"/>
        <charset val="1"/>
      </rPr>
      <t xml:space="preserve">Apect lisse
Légère usure de la piste de roulement de la bague extérieure
Palier fixe / libre
Jeu 0,5 mm</t>
    </r>
  </si>
  <si>
    <r>
      <rPr>
        <u val="single"/>
        <sz val="11"/>
        <rFont val="Times New Roman"/>
        <family val="1"/>
        <charset val="1"/>
      </rPr>
      <t xml:space="preserve">Galet côté V :
</t>
    </r>
    <r>
      <rPr>
        <sz val="11"/>
        <rFont val="Times New Roman"/>
        <family val="1"/>
        <charset val="1"/>
      </rPr>
      <t xml:space="preserve">Apect lisse
Légère usure de la piste de roulement de la bague extérieure
Palier fixe / libre
Jeu 0,2 mm</t>
    </r>
  </si>
  <si>
    <r>
      <rPr>
        <u val="single"/>
        <sz val="11"/>
        <rFont val="Times New Roman"/>
        <family val="1"/>
        <charset val="1"/>
      </rPr>
      <t xml:space="preserve">Galet côté A :
</t>
    </r>
    <r>
      <rPr>
        <sz val="11"/>
        <rFont val="Times New Roman"/>
        <family val="1"/>
        <charset val="1"/>
      </rPr>
      <t xml:space="preserve">Aspect lisse
Palier fixe / libre
Jeu 0,6 mm</t>
    </r>
  </si>
  <si>
    <r>
      <rPr>
        <u val="single"/>
        <sz val="11"/>
        <rFont val="Times New Roman"/>
        <family val="1"/>
        <charset val="1"/>
      </rPr>
      <t xml:space="preserve">Galet côté V :
</t>
    </r>
    <r>
      <rPr>
        <sz val="11"/>
        <rFont val="Times New Roman"/>
        <family val="1"/>
        <charset val="1"/>
      </rPr>
      <t xml:space="preserve">Aspect
Palier fixe / libre
Jeu 0,2 mm</t>
    </r>
  </si>
  <si>
    <t xml:space="preserve">Plan non disponible pour vérification du montage. Appoint de graisse de 500g tous les mois. Renouveler la graisse tous les ans. Retirer la vis de purge pendant le graissage.</t>
  </si>
  <si>
    <t xml:space="preserve">Plan non disponible pour vérification du montage. Appoint de graisse de 500g tous les mois. Renouveler la graisse tous les ans. Retirer la vis de purge pendant le graissage. Prévoir un remplacement préventif des roulements du galet OP</t>
  </si>
  <si>
    <t xml:space="preserve">Pente trop importante, à corriger.</t>
  </si>
</sst>
</file>

<file path=xl/styles.xml><?xml version="1.0" encoding="utf-8"?>
<styleSheet xmlns="http://schemas.openxmlformats.org/spreadsheetml/2006/main">
  <numFmts count="16">
    <numFmt numFmtId="164" formatCode="General"/>
    <numFmt numFmtId="165" formatCode="General"/>
    <numFmt numFmtId="166" formatCode="[$-40C]dd/mm/yyyy"/>
    <numFmt numFmtId="167" formatCode="0.00"/>
    <numFmt numFmtId="168" formatCode="0.0"/>
    <numFmt numFmtId="169" formatCode="0\ %"/>
    <numFmt numFmtId="170" formatCode="#,##0.0&quot; mm&quot;"/>
    <numFmt numFmtId="171" formatCode="#,##0.0&quot; °&quot;"/>
    <numFmt numFmtId="172" formatCode="0.000"/>
    <numFmt numFmtId="173" formatCode="&quot;± &quot;0.0"/>
    <numFmt numFmtId="174" formatCode="#,##0.00&quot; mm&quot;"/>
    <numFmt numFmtId="175" formatCode="0.00\ %"/>
    <numFmt numFmtId="176" formatCode="@"/>
    <numFmt numFmtId="177" formatCode="0"/>
    <numFmt numFmtId="178" formatCode="0.00000"/>
    <numFmt numFmtId="179" formatCode="0%"/>
  </numFmts>
  <fonts count="59">
    <font>
      <sz val="11"/>
      <color rgb="FF000000"/>
      <name val="Calibri"/>
      <family val="2"/>
      <charset val="1"/>
    </font>
    <font>
      <sz val="10"/>
      <name val="Arial"/>
      <family val="0"/>
    </font>
    <font>
      <sz val="10"/>
      <name val="Arial"/>
      <family val="0"/>
    </font>
    <font>
      <sz val="10"/>
      <name val="Arial"/>
      <family val="0"/>
    </font>
    <font>
      <sz val="10"/>
      <name val="Arial"/>
      <family val="2"/>
      <charset val="1"/>
    </font>
    <font>
      <sz val="14"/>
      <color rgb="FF000000"/>
      <name val="Times New Roman"/>
      <family val="1"/>
      <charset val="1"/>
    </font>
    <font>
      <b val="true"/>
      <sz val="11"/>
      <name val="Times New Roman"/>
      <family val="1"/>
      <charset val="1"/>
    </font>
    <font>
      <b val="true"/>
      <i val="true"/>
      <sz val="11"/>
      <color rgb="FF000000"/>
      <name val="Times New Roman"/>
      <family val="1"/>
      <charset val="1"/>
    </font>
    <font>
      <b val="true"/>
      <sz val="11"/>
      <color rgb="FF000000"/>
      <name val="Times New Roman"/>
      <family val="1"/>
      <charset val="1"/>
    </font>
    <font>
      <b val="true"/>
      <sz val="11"/>
      <color rgb="FFFF0000"/>
      <name val="Times New Roman"/>
      <family val="1"/>
      <charset val="1"/>
    </font>
    <font>
      <i val="true"/>
      <sz val="11"/>
      <color rgb="FF000000"/>
      <name val="Times New Roman"/>
      <family val="1"/>
      <charset val="1"/>
    </font>
    <font>
      <b val="true"/>
      <sz val="20"/>
      <color rgb="FFFF0000"/>
      <name val="Times New Roman"/>
      <family val="1"/>
      <charset val="1"/>
    </font>
    <font>
      <i val="true"/>
      <sz val="11"/>
      <name val="Times New Roman"/>
      <family val="1"/>
      <charset val="1"/>
    </font>
    <font>
      <b val="true"/>
      <sz val="14"/>
      <color rgb="FF000000"/>
      <name val="Times New Roman"/>
      <family val="1"/>
      <charset val="1"/>
    </font>
    <font>
      <b val="true"/>
      <sz val="12"/>
      <color rgb="FF000000"/>
      <name val="Times New Roman"/>
      <family val="1"/>
      <charset val="1"/>
    </font>
    <font>
      <sz val="11"/>
      <name val="Times New Roman"/>
      <family val="1"/>
      <charset val="1"/>
    </font>
    <font>
      <sz val="11"/>
      <color rgb="FF000000"/>
      <name val="Times New Roman"/>
      <family val="1"/>
      <charset val="1"/>
    </font>
    <font>
      <sz val="8"/>
      <color rgb="FF000000"/>
      <name val="Times New Roman"/>
      <family val="1"/>
      <charset val="1"/>
    </font>
    <font>
      <sz val="7"/>
      <color rgb="FF000000"/>
      <name val="Times New Roman"/>
      <family val="1"/>
      <charset val="1"/>
    </font>
    <font>
      <u val="single"/>
      <sz val="11"/>
      <color rgb="FF000000"/>
      <name val="Times New Roman"/>
      <family val="1"/>
      <charset val="1"/>
    </font>
    <font>
      <b val="true"/>
      <sz val="16"/>
      <color rgb="FFFFFFFF"/>
      <name val="Calibri"/>
      <family val="0"/>
    </font>
    <font>
      <b val="true"/>
      <sz val="10"/>
      <color rgb="FF000000"/>
      <name val="Calibri"/>
      <family val="0"/>
    </font>
    <font>
      <b val="true"/>
      <sz val="8"/>
      <color rgb="FFFFFFFF"/>
      <name val="Calibri"/>
      <family val="0"/>
    </font>
    <font>
      <sz val="8"/>
      <color rgb="FF000000"/>
      <name val="Calibri"/>
      <family val="0"/>
    </font>
    <font>
      <b val="true"/>
      <sz val="12"/>
      <color rgb="FFFF0000"/>
      <name val="Times New Roman"/>
      <family val="1"/>
      <charset val="1"/>
    </font>
    <font>
      <b val="true"/>
      <i val="true"/>
      <sz val="11"/>
      <color rgb="FFC00000"/>
      <name val="Times New Roman"/>
      <family val="1"/>
      <charset val="1"/>
    </font>
    <font>
      <b val="true"/>
      <i val="true"/>
      <sz val="11"/>
      <color rgb="FF0070C0"/>
      <name val="Times New Roman"/>
      <family val="1"/>
      <charset val="1"/>
    </font>
    <font>
      <b val="true"/>
      <i val="true"/>
      <sz val="11"/>
      <color rgb="FFFF0000"/>
      <name val="Times New Roman"/>
      <family val="1"/>
      <charset val="1"/>
    </font>
    <font>
      <b val="true"/>
      <i val="true"/>
      <sz val="11"/>
      <color rgb="FF00B050"/>
      <name val="Times New Roman"/>
      <family val="1"/>
      <charset val="1"/>
    </font>
    <font>
      <sz val="11"/>
      <name val="Calibri"/>
      <family val="2"/>
      <charset val="1"/>
    </font>
    <font>
      <sz val="11"/>
      <color rgb="FF0070C0"/>
      <name val="Times New Roman"/>
      <family val="1"/>
      <charset val="1"/>
    </font>
    <font>
      <sz val="11"/>
      <color rgb="FFFF0000"/>
      <name val="Times New Roman"/>
      <family val="1"/>
      <charset val="1"/>
    </font>
    <font>
      <sz val="11"/>
      <color rgb="FF00B050"/>
      <name val="Times New Roman"/>
      <family val="1"/>
      <charset val="1"/>
    </font>
    <font>
      <sz val="10"/>
      <color rgb="FF000000"/>
      <name val="Times New Roman"/>
      <family val="1"/>
      <charset val="1"/>
    </font>
    <font>
      <sz val="11"/>
      <color rgb="FFC00000"/>
      <name val="Calibri"/>
      <family val="2"/>
      <charset val="1"/>
    </font>
    <font>
      <b val="true"/>
      <sz val="11"/>
      <color rgb="FF0070C0"/>
      <name val="Times New Roman"/>
      <family val="1"/>
      <charset val="1"/>
    </font>
    <font>
      <b val="true"/>
      <i val="true"/>
      <sz val="11"/>
      <color rgb="FF948A54"/>
      <name val="Times New Roman"/>
      <family val="1"/>
      <charset val="1"/>
    </font>
    <font>
      <b val="true"/>
      <i val="true"/>
      <sz val="11"/>
      <color rgb="FF4A452A"/>
      <name val="Times New Roman"/>
      <family val="1"/>
      <charset val="1"/>
    </font>
    <font>
      <b val="true"/>
      <i val="true"/>
      <sz val="11"/>
      <color rgb="FF1E1C11"/>
      <name val="Times New Roman"/>
      <family val="1"/>
      <charset val="1"/>
    </font>
    <font>
      <sz val="11"/>
      <color rgb="FF948A54"/>
      <name val="Calibri"/>
      <family val="2"/>
      <charset val="1"/>
    </font>
    <font>
      <sz val="11"/>
      <color rgb="FF4A452A"/>
      <name val="Times New Roman"/>
      <family val="1"/>
      <charset val="1"/>
    </font>
    <font>
      <b val="true"/>
      <sz val="11"/>
      <color rgb="FF1E1C11"/>
      <name val="Times New Roman"/>
      <family val="1"/>
      <charset val="1"/>
    </font>
    <font>
      <b val="true"/>
      <sz val="12"/>
      <name val="Times New Roman"/>
      <family val="1"/>
      <charset val="1"/>
    </font>
    <font>
      <b val="true"/>
      <i val="true"/>
      <sz val="12"/>
      <name val="Times New Roman"/>
      <family val="1"/>
      <charset val="1"/>
    </font>
    <font>
      <b val="true"/>
      <sz val="8"/>
      <color rgb="FF000000"/>
      <name val="Times New Roman"/>
      <family val="1"/>
      <charset val="1"/>
    </font>
    <font>
      <b val="true"/>
      <sz val="10"/>
      <color rgb="FF000000"/>
      <name val="Times New Roman"/>
      <family val="1"/>
      <charset val="1"/>
    </font>
    <font>
      <b val="true"/>
      <i val="true"/>
      <sz val="8"/>
      <color rgb="FF000000"/>
      <name val="Times New Roman"/>
      <family val="1"/>
      <charset val="1"/>
    </font>
    <font>
      <b val="true"/>
      <i val="true"/>
      <sz val="10"/>
      <color rgb="FF000000"/>
      <name val="Times New Roman"/>
      <family val="1"/>
      <charset val="1"/>
    </font>
    <font>
      <vertAlign val="subscript"/>
      <sz val="11"/>
      <color rgb="FF000000"/>
      <name val="Times New Roman"/>
      <family val="1"/>
      <charset val="1"/>
    </font>
    <font>
      <u val="single"/>
      <sz val="11"/>
      <name val="Times New Roman"/>
      <family val="1"/>
      <charset val="1"/>
    </font>
    <font>
      <sz val="18"/>
      <name val="Times New Roman"/>
      <family val="1"/>
      <charset val="1"/>
    </font>
    <font>
      <sz val="9"/>
      <color rgb="FF000000"/>
      <name val="Tahoma"/>
      <family val="2"/>
      <charset val="1"/>
    </font>
    <font>
      <sz val="10"/>
      <color rgb="FF000000"/>
      <name val="Calibri"/>
      <family val="2"/>
    </font>
    <font>
      <b val="true"/>
      <sz val="18"/>
      <color rgb="FF0070C0"/>
      <name val="Calibri"/>
      <family val="2"/>
    </font>
    <font>
      <b val="true"/>
      <sz val="10"/>
      <color rgb="FF000000"/>
      <name val="Calibri"/>
      <family val="2"/>
    </font>
    <font>
      <b val="true"/>
      <sz val="12"/>
      <color rgb="FF000000"/>
      <name val="Calibri"/>
      <family val="0"/>
    </font>
    <font>
      <b val="true"/>
      <sz val="11"/>
      <color rgb="FF000000"/>
      <name val="Calibri"/>
      <family val="2"/>
    </font>
    <font>
      <b val="true"/>
      <sz val="18"/>
      <color rgb="FF000000"/>
      <name val="Calibri"/>
      <family val="2"/>
    </font>
    <font>
      <sz val="11"/>
      <color rgb="FF000000"/>
      <name val="Calibri"/>
      <family val="0"/>
    </font>
  </fonts>
  <fills count="6">
    <fill>
      <patternFill patternType="none"/>
    </fill>
    <fill>
      <patternFill patternType="gray125"/>
    </fill>
    <fill>
      <patternFill patternType="solid">
        <fgColor rgb="FFFFFFFF"/>
        <bgColor rgb="FFF2F2F2"/>
      </patternFill>
    </fill>
    <fill>
      <patternFill patternType="solid">
        <fgColor rgb="FFEEECE1"/>
        <bgColor rgb="FFF2F2F2"/>
      </patternFill>
    </fill>
    <fill>
      <patternFill patternType="solid">
        <fgColor rgb="FFF2F2F2"/>
        <bgColor rgb="FFEEECE1"/>
      </patternFill>
    </fill>
    <fill>
      <patternFill patternType="solid">
        <fgColor rgb="FFC0C0C0"/>
        <bgColor rgb="FFBFBFBF"/>
      </patternFill>
    </fill>
  </fills>
  <borders count="134">
    <border diagonalUp="false" diagonalDown="false">
      <left/>
      <right/>
      <top/>
      <bottom/>
      <diagonal/>
    </border>
    <border diagonalUp="false" diagonalDown="false">
      <left style="medium"/>
      <right/>
      <top style="medium"/>
      <bottom/>
      <diagonal/>
    </border>
    <border diagonalUp="false" diagonalDown="false">
      <left/>
      <right style="medium"/>
      <top style="medium"/>
      <bottom/>
      <diagonal/>
    </border>
    <border diagonalUp="false" diagonalDown="false">
      <left style="medium"/>
      <right/>
      <top/>
      <bottom style="medium"/>
      <diagonal/>
    </border>
    <border diagonalUp="false" diagonalDown="false">
      <left/>
      <right/>
      <top/>
      <bottom style="medium"/>
      <diagonal/>
    </border>
    <border diagonalUp="false" diagonalDown="false">
      <left/>
      <right style="medium"/>
      <top/>
      <bottom style="medium"/>
      <diagonal/>
    </border>
    <border diagonalUp="false" diagonalDown="false">
      <left style="medium"/>
      <right style="thin"/>
      <top style="medium"/>
      <bottom style="thin"/>
      <diagonal/>
    </border>
    <border diagonalUp="false" diagonalDown="false">
      <left style="thin"/>
      <right style="thin"/>
      <top style="medium"/>
      <bottom style="thin"/>
      <diagonal/>
    </border>
    <border diagonalUp="false" diagonalDown="false">
      <left style="thin"/>
      <right style="medium"/>
      <top style="medium"/>
      <bottom style="thin"/>
      <diagonal/>
    </border>
    <border diagonalUp="false" diagonalDown="false">
      <left style="thin"/>
      <right style="thin"/>
      <top style="thin"/>
      <bottom style="thin"/>
      <diagonal/>
    </border>
    <border diagonalUp="false" diagonalDown="false">
      <left style="medium"/>
      <right style="thin"/>
      <top style="thin"/>
      <bottom style="medium"/>
      <diagonal/>
    </border>
    <border diagonalUp="false" diagonalDown="false">
      <left style="thin"/>
      <right style="thin"/>
      <top style="thin"/>
      <bottom style="medium"/>
      <diagonal/>
    </border>
    <border diagonalUp="false" diagonalDown="false">
      <left style="thin"/>
      <right style="medium"/>
      <top style="thin"/>
      <bottom style="medium"/>
      <diagonal/>
    </border>
    <border diagonalUp="false" diagonalDown="false">
      <left style="thin"/>
      <right style="medium"/>
      <top style="medium"/>
      <bottom style="medium"/>
      <diagonal/>
    </border>
    <border diagonalUp="false" diagonalDown="false">
      <left/>
      <right/>
      <top style="medium"/>
      <bottom/>
      <diagonal/>
    </border>
    <border diagonalUp="false" diagonalDown="false">
      <left style="medium"/>
      <right style="medium"/>
      <top style="medium"/>
      <bottom/>
      <diagonal/>
    </border>
    <border diagonalUp="false" diagonalDown="false">
      <left style="medium"/>
      <right/>
      <top style="medium"/>
      <bottom style="thin"/>
      <diagonal/>
    </border>
    <border diagonalUp="false" diagonalDown="false">
      <left/>
      <right/>
      <top style="medium"/>
      <bottom style="thin"/>
      <diagonal/>
    </border>
    <border diagonalUp="false" diagonalDown="false">
      <left/>
      <right style="medium"/>
      <top style="medium"/>
      <bottom style="thin"/>
      <diagonal/>
    </border>
    <border diagonalUp="false" diagonalDown="false">
      <left style="medium"/>
      <right/>
      <top/>
      <bottom/>
      <diagonal/>
    </border>
    <border diagonalUp="false" diagonalDown="false">
      <left/>
      <right style="medium"/>
      <top/>
      <bottom/>
      <diagonal/>
    </border>
    <border diagonalUp="false" diagonalDown="false">
      <left style="medium"/>
      <right/>
      <top style="thin"/>
      <bottom style="thin"/>
      <diagonal/>
    </border>
    <border diagonalUp="false" diagonalDown="false">
      <left/>
      <right/>
      <top style="thin"/>
      <bottom style="thin"/>
      <diagonal/>
    </border>
    <border diagonalUp="false" diagonalDown="false">
      <left/>
      <right style="medium"/>
      <top style="thin"/>
      <bottom style="thin"/>
      <diagonal/>
    </border>
    <border diagonalUp="false" diagonalDown="false">
      <left style="medium"/>
      <right/>
      <top style="thin"/>
      <bottom/>
      <diagonal/>
    </border>
    <border diagonalUp="false" diagonalDown="false">
      <left/>
      <right style="medium"/>
      <top style="thin"/>
      <bottom style="medium"/>
      <diagonal/>
    </border>
    <border diagonalUp="false" diagonalDown="false">
      <left style="medium"/>
      <right style="medium"/>
      <top style="medium"/>
      <bottom style="medium"/>
      <diagonal/>
    </border>
    <border diagonalUp="false" diagonalDown="false">
      <left style="double"/>
      <right/>
      <top style="double"/>
      <bottom style="hair"/>
      <diagonal/>
    </border>
    <border diagonalUp="false" diagonalDown="false">
      <left/>
      <right/>
      <top style="double"/>
      <bottom style="hair"/>
      <diagonal/>
    </border>
    <border diagonalUp="false" diagonalDown="false">
      <left/>
      <right style="double"/>
      <top style="double"/>
      <bottom style="hair"/>
      <diagonal/>
    </border>
    <border diagonalUp="false" diagonalDown="false">
      <left style="double"/>
      <right/>
      <top style="hair"/>
      <bottom style="hair"/>
      <diagonal/>
    </border>
    <border diagonalUp="false" diagonalDown="false">
      <left/>
      <right/>
      <top style="hair"/>
      <bottom style="hair"/>
      <diagonal/>
    </border>
    <border diagonalUp="false" diagonalDown="false">
      <left/>
      <right style="double"/>
      <top style="hair"/>
      <bottom style="hair"/>
      <diagonal/>
    </border>
    <border diagonalUp="false" diagonalDown="false">
      <left style="double"/>
      <right/>
      <top style="hair"/>
      <bottom style="double"/>
      <diagonal/>
    </border>
    <border diagonalUp="false" diagonalDown="false">
      <left/>
      <right/>
      <top style="hair"/>
      <bottom style="double"/>
      <diagonal/>
    </border>
    <border diagonalUp="false" diagonalDown="false">
      <left/>
      <right style="double"/>
      <top style="hair"/>
      <bottom style="double"/>
      <diagonal/>
    </border>
    <border diagonalUp="false" diagonalDown="false">
      <left style="thin"/>
      <right style="thin"/>
      <top style="medium"/>
      <bottom/>
      <diagonal/>
    </border>
    <border diagonalUp="false" diagonalDown="false">
      <left style="thin"/>
      <right style="medium"/>
      <top style="medium"/>
      <bottom/>
      <diagonal/>
    </border>
    <border diagonalUp="false" diagonalDown="false">
      <left style="medium"/>
      <right style="thin"/>
      <top style="thin"/>
      <bottom/>
      <diagonal/>
    </border>
    <border diagonalUp="false" diagonalDown="false">
      <left style="thin"/>
      <right style="thin"/>
      <top style="thin"/>
      <bottom/>
      <diagonal/>
    </border>
    <border diagonalUp="false" diagonalDown="false">
      <left style="medium"/>
      <right style="medium"/>
      <top style="medium"/>
      <bottom style="thin"/>
      <diagonal/>
    </border>
    <border diagonalUp="false" diagonalDown="false">
      <left/>
      <right/>
      <top style="thin"/>
      <bottom/>
      <diagonal/>
    </border>
    <border diagonalUp="false" diagonalDown="false">
      <left/>
      <right style="medium"/>
      <top style="thin"/>
      <bottom/>
      <diagonal/>
    </border>
    <border diagonalUp="false" diagonalDown="false">
      <left style="medium"/>
      <right/>
      <top style="thin"/>
      <bottom style="double"/>
      <diagonal/>
    </border>
    <border diagonalUp="false" diagonalDown="false">
      <left style="thin"/>
      <right style="thin"/>
      <top style="thin"/>
      <bottom style="double"/>
      <diagonal/>
    </border>
    <border diagonalUp="false" diagonalDown="false">
      <left/>
      <right style="thin"/>
      <top style="thin"/>
      <bottom style="double"/>
      <diagonal/>
    </border>
    <border diagonalUp="false" diagonalDown="false">
      <left style="medium"/>
      <right/>
      <top/>
      <bottom style="hair"/>
      <diagonal/>
    </border>
    <border diagonalUp="false" diagonalDown="false">
      <left/>
      <right/>
      <top/>
      <bottom style="hair"/>
      <diagonal/>
    </border>
    <border diagonalUp="false" diagonalDown="false">
      <left/>
      <right style="medium"/>
      <top/>
      <bottom style="hair"/>
      <diagonal/>
    </border>
    <border diagonalUp="false" diagonalDown="false">
      <left style="medium"/>
      <right/>
      <top style="thin"/>
      <bottom style="hair"/>
      <diagonal/>
    </border>
    <border diagonalUp="false" diagonalDown="false">
      <left/>
      <right style="thin"/>
      <top style="thin"/>
      <bottom style="hair"/>
      <diagonal/>
    </border>
    <border diagonalUp="false" diagonalDown="false">
      <left style="thin"/>
      <right/>
      <top style="thin"/>
      <bottom style="hair"/>
      <diagonal/>
    </border>
    <border diagonalUp="false" diagonalDown="false">
      <left/>
      <right style="medium"/>
      <top style="thin"/>
      <bottom style="hair"/>
      <diagonal/>
    </border>
    <border diagonalUp="false" diagonalDown="false">
      <left style="medium"/>
      <right/>
      <top style="hair"/>
      <bottom style="hair"/>
      <diagonal/>
    </border>
    <border diagonalUp="false" diagonalDown="false">
      <left/>
      <right style="thin"/>
      <top style="hair"/>
      <bottom style="hair"/>
      <diagonal/>
    </border>
    <border diagonalUp="false" diagonalDown="false">
      <left style="thin"/>
      <right/>
      <top style="hair"/>
      <bottom style="hair"/>
      <diagonal/>
    </border>
    <border diagonalUp="false" diagonalDown="false">
      <left/>
      <right style="medium"/>
      <top style="hair"/>
      <bottom style="hair"/>
      <diagonal/>
    </border>
    <border diagonalUp="false" diagonalDown="false">
      <left style="medium"/>
      <right/>
      <top style="hair"/>
      <bottom style="thin"/>
      <diagonal/>
    </border>
    <border diagonalUp="false" diagonalDown="false">
      <left/>
      <right style="thin"/>
      <top style="hair"/>
      <bottom style="thin"/>
      <diagonal/>
    </border>
    <border diagonalUp="false" diagonalDown="false">
      <left style="thin"/>
      <right/>
      <top style="hair"/>
      <bottom style="thin"/>
      <diagonal/>
    </border>
    <border diagonalUp="false" diagonalDown="false">
      <left/>
      <right style="medium"/>
      <top style="hair"/>
      <bottom style="thin"/>
      <diagonal/>
    </border>
    <border diagonalUp="false" diagonalDown="false">
      <left style="thin"/>
      <right style="medium"/>
      <top/>
      <bottom/>
      <diagonal/>
    </border>
    <border diagonalUp="false" diagonalDown="false">
      <left/>
      <right/>
      <top style="thin"/>
      <bottom style="hair"/>
      <diagonal/>
    </border>
    <border diagonalUp="false" diagonalDown="false">
      <left style="thin"/>
      <right style="thin"/>
      <top style="thin"/>
      <bottom style="hair"/>
      <diagonal/>
    </border>
    <border diagonalUp="false" diagonalDown="false">
      <left style="thin"/>
      <right style="thin"/>
      <top style="hair"/>
      <bottom style="hair"/>
      <diagonal/>
    </border>
    <border diagonalUp="false" diagonalDown="false">
      <left/>
      <right/>
      <top style="hair"/>
      <bottom style="thin"/>
      <diagonal/>
    </border>
    <border diagonalUp="false" diagonalDown="false">
      <left style="thin"/>
      <right style="thin"/>
      <top/>
      <bottom style="hair"/>
      <diagonal/>
    </border>
    <border diagonalUp="false" diagonalDown="false">
      <left style="medium"/>
      <right/>
      <top style="hair"/>
      <bottom style="medium"/>
      <diagonal/>
    </border>
    <border diagonalUp="false" diagonalDown="false">
      <left/>
      <right style="thin"/>
      <top style="hair"/>
      <bottom style="medium"/>
      <diagonal/>
    </border>
    <border diagonalUp="false" diagonalDown="false">
      <left/>
      <right/>
      <top style="hair"/>
      <bottom style="medium"/>
      <diagonal/>
    </border>
    <border diagonalUp="false" diagonalDown="false">
      <left style="thin"/>
      <right/>
      <top style="hair"/>
      <bottom style="medium"/>
      <diagonal/>
    </border>
    <border diagonalUp="false" diagonalDown="false">
      <left/>
      <right style="medium"/>
      <top style="hair"/>
      <bottom style="medium"/>
      <diagonal/>
    </border>
    <border diagonalUp="false" diagonalDown="false">
      <left style="medium"/>
      <right style="thin"/>
      <top style="thin"/>
      <bottom style="double"/>
      <diagonal/>
    </border>
    <border diagonalUp="false" diagonalDown="false">
      <left style="thin"/>
      <right/>
      <top style="thin"/>
      <bottom style="double"/>
      <diagonal/>
    </border>
    <border diagonalUp="false" diagonalDown="false">
      <left style="thin"/>
      <right style="medium"/>
      <top style="thin"/>
      <bottom style="double"/>
      <diagonal/>
    </border>
    <border diagonalUp="false" diagonalDown="false">
      <left style="thin"/>
      <right/>
      <top/>
      <bottom style="hair"/>
      <diagonal/>
    </border>
    <border diagonalUp="false" diagonalDown="false">
      <left style="medium"/>
      <right/>
      <top style="hair"/>
      <bottom/>
      <diagonal/>
    </border>
    <border diagonalUp="false" diagonalDown="false">
      <left/>
      <right/>
      <top style="hair"/>
      <bottom/>
      <diagonal/>
    </border>
    <border diagonalUp="false" diagonalDown="false">
      <left/>
      <right style="medium"/>
      <top style="hair"/>
      <bottom/>
      <diagonal/>
    </border>
    <border diagonalUp="false" diagonalDown="false">
      <left style="thin"/>
      <right/>
      <top/>
      <bottom/>
      <diagonal/>
    </border>
    <border diagonalUp="false" diagonalDown="false">
      <left style="thin"/>
      <right/>
      <top/>
      <bottom style="thin"/>
      <diagonal/>
    </border>
    <border diagonalUp="false" diagonalDown="false">
      <left/>
      <right style="medium"/>
      <top/>
      <bottom style="thin"/>
      <diagonal/>
    </border>
    <border diagonalUp="false" diagonalDown="false">
      <left style="thin"/>
      <right/>
      <top style="double"/>
      <bottom style="hair"/>
      <diagonal/>
    </border>
    <border diagonalUp="false" diagonalDown="false">
      <left style="thin"/>
      <right/>
      <top style="hair"/>
      <bottom/>
      <diagonal/>
    </border>
    <border diagonalUp="false" diagonalDown="false">
      <left style="thin"/>
      <right/>
      <top/>
      <bottom style="medium"/>
      <diagonal/>
    </border>
    <border diagonalUp="false" diagonalDown="false">
      <left style="medium"/>
      <right style="double"/>
      <top style="medium"/>
      <bottom style="thin"/>
      <diagonal/>
    </border>
    <border diagonalUp="false" diagonalDown="false">
      <left style="double"/>
      <right style="medium"/>
      <top style="double"/>
      <bottom style="thin"/>
      <diagonal/>
    </border>
    <border diagonalUp="false" diagonalDown="false">
      <left style="medium"/>
      <right style="medium"/>
      <top style="thin"/>
      <bottom style="double"/>
      <diagonal/>
    </border>
    <border diagonalUp="false" diagonalDown="false">
      <left style="thin"/>
      <right style="double"/>
      <top style="thin"/>
      <bottom style="double"/>
      <diagonal/>
    </border>
    <border diagonalUp="false" diagonalDown="false">
      <left style="double"/>
      <right/>
      <top style="thin"/>
      <bottom/>
      <diagonal/>
    </border>
    <border diagonalUp="false" diagonalDown="false">
      <left style="medium"/>
      <right style="medium"/>
      <top style="double"/>
      <bottom style="hair"/>
      <diagonal/>
    </border>
    <border diagonalUp="false" diagonalDown="false">
      <left style="medium"/>
      <right/>
      <top style="double"/>
      <bottom style="hair"/>
      <diagonal/>
    </border>
    <border diagonalUp="false" diagonalDown="false">
      <left/>
      <right style="medium"/>
      <top style="double"/>
      <bottom style="hair"/>
      <diagonal/>
    </border>
    <border diagonalUp="false" diagonalDown="false">
      <left style="double"/>
      <right style="medium"/>
      <top/>
      <bottom/>
      <diagonal/>
    </border>
    <border diagonalUp="false" diagonalDown="false">
      <left style="medium"/>
      <right style="medium"/>
      <top style="hair"/>
      <bottom style="hair"/>
      <diagonal/>
    </border>
    <border diagonalUp="false" diagonalDown="false">
      <left style="double"/>
      <right/>
      <top/>
      <bottom/>
      <diagonal/>
    </border>
    <border diagonalUp="false" diagonalDown="false">
      <left/>
      <right style="double"/>
      <top style="hair"/>
      <bottom/>
      <diagonal/>
    </border>
    <border diagonalUp="false" diagonalDown="false">
      <left/>
      <right style="double"/>
      <top/>
      <bottom/>
      <diagonal/>
    </border>
    <border diagonalUp="false" diagonalDown="false">
      <left/>
      <right style="thin"/>
      <top/>
      <bottom/>
      <diagonal/>
    </border>
    <border diagonalUp="false" diagonalDown="false">
      <left/>
      <right/>
      <top/>
      <bottom style="thin"/>
      <diagonal/>
    </border>
    <border diagonalUp="false" diagonalDown="false">
      <left style="medium"/>
      <right style="double"/>
      <top style="double"/>
      <bottom style="thin"/>
      <diagonal/>
    </border>
    <border diagonalUp="false" diagonalDown="false">
      <left/>
      <right/>
      <top style="thin"/>
      <bottom style="double"/>
      <diagonal/>
    </border>
    <border diagonalUp="false" diagonalDown="false">
      <left/>
      <right style="double"/>
      <top style="thin"/>
      <bottom style="double"/>
      <diagonal/>
    </border>
    <border diagonalUp="false" diagonalDown="false">
      <left/>
      <right style="double"/>
      <top/>
      <bottom style="medium"/>
      <diagonal/>
    </border>
    <border diagonalUp="false" diagonalDown="false">
      <left/>
      <right style="thin"/>
      <top style="medium"/>
      <bottom style="thin"/>
      <diagonal/>
    </border>
    <border diagonalUp="false" diagonalDown="false">
      <left style="medium"/>
      <right style="medium"/>
      <top/>
      <bottom style="double"/>
      <diagonal/>
    </border>
    <border diagonalUp="false" diagonalDown="false">
      <left style="medium"/>
      <right/>
      <top style="double"/>
      <bottom style="thin"/>
      <diagonal/>
    </border>
    <border diagonalUp="false" diagonalDown="false">
      <left style="thin"/>
      <right style="thin"/>
      <top style="double"/>
      <bottom style="thin"/>
      <diagonal/>
    </border>
    <border diagonalUp="false" diagonalDown="false">
      <left style="thin"/>
      <right style="thin"/>
      <top style="double"/>
      <bottom style="medium"/>
      <diagonal/>
    </border>
    <border diagonalUp="false" diagonalDown="false">
      <left style="thin"/>
      <right style="medium"/>
      <top style="double"/>
      <bottom style="thin"/>
      <diagonal/>
    </border>
    <border diagonalUp="false" diagonalDown="false">
      <left style="medium"/>
      <right/>
      <top style="thin"/>
      <bottom style="medium"/>
      <diagonal/>
    </border>
    <border diagonalUp="false" diagonalDown="false">
      <left/>
      <right style="thin"/>
      <top/>
      <bottom style="hair"/>
      <diagonal/>
    </border>
    <border diagonalUp="false" diagonalDown="false">
      <left style="thin"/>
      <right style="thin"/>
      <top/>
      <bottom style="thin"/>
      <diagonal/>
    </border>
    <border diagonalUp="false" diagonalDown="false">
      <left style="thin"/>
      <right style="double"/>
      <top/>
      <bottom style="thin"/>
      <diagonal/>
    </border>
    <border diagonalUp="false" diagonalDown="false">
      <left style="thin"/>
      <right style="double"/>
      <top style="thin"/>
      <bottom style="thin"/>
      <diagonal/>
    </border>
    <border diagonalUp="false" diagonalDown="false">
      <left/>
      <right style="thin"/>
      <top style="hair"/>
      <bottom/>
      <diagonal/>
    </border>
    <border diagonalUp="false" diagonalDown="false">
      <left style="medium"/>
      <right style="thin"/>
      <top style="thin"/>
      <bottom style="thin"/>
      <diagonal/>
    </border>
    <border diagonalUp="false" diagonalDown="false">
      <left style="thin"/>
      <right style="medium"/>
      <top style="thin"/>
      <bottom style="thin"/>
      <diagonal/>
    </border>
    <border diagonalUp="false" diagonalDown="false">
      <left/>
      <right/>
      <top style="thin"/>
      <bottom style="medium"/>
      <diagonal/>
    </border>
    <border diagonalUp="false" diagonalDown="false">
      <left style="thin"/>
      <right style="medium"/>
      <top style="thin"/>
      <bottom/>
      <diagonal/>
    </border>
    <border diagonalUp="false" diagonalDown="false">
      <left style="thin"/>
      <right style="thin"/>
      <top/>
      <bottom/>
      <diagonal/>
    </border>
    <border diagonalUp="false" diagonalDown="false">
      <left style="medium"/>
      <right/>
      <top style="double">
        <color rgb="FFFF0000"/>
      </top>
      <bottom style="double">
        <color rgb="FFFF0000"/>
      </bottom>
      <diagonal/>
    </border>
    <border diagonalUp="false" diagonalDown="false">
      <left/>
      <right/>
      <top style="double">
        <color rgb="FFFF0000"/>
      </top>
      <bottom style="double">
        <color rgb="FFFF0000"/>
      </bottom>
      <diagonal/>
    </border>
    <border diagonalUp="false" diagonalDown="false">
      <left style="thin"/>
      <right style="thin"/>
      <top style="double">
        <color rgb="FFFF0000"/>
      </top>
      <bottom style="double">
        <color rgb="FFFF0000"/>
      </bottom>
      <diagonal/>
    </border>
    <border diagonalUp="false" diagonalDown="false">
      <left style="thin"/>
      <right style="medium"/>
      <top style="double">
        <color rgb="FFFF0000"/>
      </top>
      <bottom style="double">
        <color rgb="FFFF0000"/>
      </bottom>
      <diagonal/>
    </border>
    <border diagonalUp="false" diagonalDown="false">
      <left style="medium"/>
      <right/>
      <top style="double">
        <color rgb="FFFF0000"/>
      </top>
      <bottom style="thin"/>
      <diagonal/>
    </border>
    <border diagonalUp="false" diagonalDown="false">
      <left style="medium"/>
      <right/>
      <top style="thin"/>
      <bottom style="double">
        <color rgb="FFFF0000"/>
      </bottom>
      <diagonal/>
    </border>
    <border diagonalUp="false" diagonalDown="false">
      <left style="medium"/>
      <right style="thin"/>
      <top style="double">
        <color rgb="FFFF0000"/>
      </top>
      <bottom style="double">
        <color rgb="FFFF0000"/>
      </bottom>
      <diagonal/>
    </border>
    <border diagonalUp="false" diagonalDown="false">
      <left style="medium"/>
      <right style="thin"/>
      <top/>
      <bottom style="thin"/>
      <diagonal/>
    </border>
    <border diagonalUp="false" diagonalDown="false">
      <left style="thin"/>
      <right style="medium"/>
      <top/>
      <bottom style="thin"/>
      <diagonal/>
    </border>
    <border diagonalUp="false" diagonalDown="false">
      <left style="thin"/>
      <right style="double"/>
      <top style="double">
        <color rgb="FFFF0000"/>
      </top>
      <bottom style="double">
        <color rgb="FFFF0000"/>
      </bottom>
      <diagonal/>
    </border>
    <border diagonalUp="false" diagonalDown="false">
      <left style="medium"/>
      <right/>
      <top/>
      <bottom style="thin"/>
      <diagonal/>
    </border>
    <border diagonalUp="false" diagonalDown="false">
      <left style="medium"/>
      <right style="medium"/>
      <top style="double"/>
      <bottom style="thin"/>
      <diagonal/>
    </border>
    <border diagonalUp="false" diagonalDown="false">
      <left style="medium"/>
      <right style="medium"/>
      <top style="thin"/>
      <bottom style="thin"/>
      <diagonal/>
    </border>
  </borders>
  <cellStyleXfs count="22">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169" fontId="0" fillId="0" borderId="0" applyFont="true" applyBorder="false" applyAlignment="true" applyProtection="false">
      <alignment horizontal="general" vertical="bottom" textRotation="0" wrapText="false" indent="0" shrinkToFit="false"/>
    </xf>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false" applyAlignment="true" applyProtection="false">
      <alignment horizontal="general" vertical="bottom" textRotation="0" wrapText="false" indent="0" shrinkToFit="false"/>
    </xf>
  </cellStyleXfs>
  <cellXfs count="507">
    <xf numFmtId="164" fontId="0" fillId="0" borderId="0" xfId="0" applyFont="false" applyBorder="false" applyAlignment="false" applyProtection="false">
      <alignment horizontal="general" vertical="bottom" textRotation="0" wrapText="false" indent="0" shrinkToFit="false"/>
      <protection locked="true" hidden="false"/>
    </xf>
    <xf numFmtId="164" fontId="5" fillId="0" borderId="0" xfId="0" applyFont="true" applyBorder="false" applyAlignment="true" applyProtection="false">
      <alignment horizontal="general" vertical="center" textRotation="0" wrapText="false" indent="0" shrinkToFit="false"/>
      <protection locked="true" hidden="false"/>
    </xf>
    <xf numFmtId="164" fontId="6" fillId="0" borderId="1" xfId="0" applyFont="true" applyBorder="true" applyAlignment="true" applyProtection="true">
      <alignment horizontal="center" vertical="center" textRotation="0" wrapText="false" indent="0" shrinkToFit="false"/>
      <protection locked="true" hidden="false"/>
    </xf>
    <xf numFmtId="164" fontId="6" fillId="0" borderId="2" xfId="0" applyFont="true" applyBorder="true" applyAlignment="true" applyProtection="true">
      <alignment horizontal="center" vertical="center" textRotation="0" wrapText="false" indent="0" shrinkToFit="false"/>
      <protection locked="true" hidden="false"/>
    </xf>
    <xf numFmtId="164" fontId="7" fillId="0" borderId="3" xfId="21" applyFont="true" applyBorder="true" applyAlignment="true" applyProtection="true">
      <alignment horizontal="center" vertical="center" textRotation="0" wrapText="false" indent="0" shrinkToFit="false"/>
      <protection locked="true" hidden="false"/>
    </xf>
    <xf numFmtId="164" fontId="7" fillId="0" borderId="4" xfId="21" applyFont="true" applyBorder="true" applyAlignment="true" applyProtection="true">
      <alignment horizontal="right" vertical="center" textRotation="0" wrapText="false" indent="0" shrinkToFit="false"/>
      <protection locked="true" hidden="false"/>
    </xf>
    <xf numFmtId="164" fontId="7" fillId="0" borderId="5" xfId="21" applyFont="true" applyBorder="true" applyAlignment="true" applyProtection="true">
      <alignment horizontal="left" vertical="center" textRotation="0" wrapText="false" indent="0" shrinkToFit="false"/>
      <protection locked="true" hidden="false"/>
    </xf>
    <xf numFmtId="165" fontId="8" fillId="0" borderId="6" xfId="0" applyFont="true" applyBorder="true" applyAlignment="true" applyProtection="true">
      <alignment horizontal="center" vertical="center" textRotation="0" wrapText="false" indent="0" shrinkToFit="false"/>
      <protection locked="false" hidden="false"/>
    </xf>
    <xf numFmtId="165" fontId="8" fillId="2" borderId="7" xfId="0" applyFont="true" applyBorder="true" applyAlignment="true" applyProtection="true">
      <alignment horizontal="general" vertical="center" textRotation="0" wrapText="false" indent="0" shrinkToFit="false"/>
      <protection locked="true" hidden="false"/>
    </xf>
    <xf numFmtId="165" fontId="9" fillId="2" borderId="8" xfId="0" applyFont="true" applyBorder="true" applyAlignment="true" applyProtection="true">
      <alignment horizontal="center" vertical="center" textRotation="0" wrapText="true" indent="0" shrinkToFit="false"/>
      <protection locked="true" hidden="false"/>
    </xf>
    <xf numFmtId="165" fontId="10" fillId="0" borderId="9" xfId="21" applyFont="true" applyBorder="true" applyAlignment="true" applyProtection="true">
      <alignment horizontal="general" vertical="center" textRotation="0" wrapText="false" indent="0" shrinkToFit="false"/>
      <protection locked="true" hidden="false"/>
    </xf>
    <xf numFmtId="166" fontId="6" fillId="0" borderId="10" xfId="0" applyFont="true" applyBorder="true" applyAlignment="true" applyProtection="true">
      <alignment horizontal="center" vertical="center" textRotation="0" wrapText="false" indent="0" shrinkToFit="false"/>
      <protection locked="true" hidden="false"/>
    </xf>
    <xf numFmtId="165" fontId="8" fillId="2" borderId="11" xfId="0" applyFont="true" applyBorder="true" applyAlignment="true" applyProtection="true">
      <alignment horizontal="general" vertical="center" textRotation="0" wrapText="false" indent="0" shrinkToFit="false"/>
      <protection locked="true" hidden="false"/>
    </xf>
    <xf numFmtId="165" fontId="8" fillId="2" borderId="12" xfId="0" applyFont="true" applyBorder="true" applyAlignment="true" applyProtection="true">
      <alignment horizontal="center" vertical="center" textRotation="0" wrapText="false" indent="0" shrinkToFit="false"/>
      <protection locked="true" hidden="false"/>
    </xf>
    <xf numFmtId="165" fontId="11" fillId="0" borderId="13" xfId="0" applyFont="true" applyBorder="true" applyAlignment="true" applyProtection="false">
      <alignment horizontal="center" vertical="center" textRotation="0" wrapText="false" indent="0" shrinkToFit="false"/>
      <protection locked="true" hidden="false"/>
    </xf>
    <xf numFmtId="165" fontId="12" fillId="0" borderId="10" xfId="21" applyFont="true" applyBorder="true" applyAlignment="true" applyProtection="true">
      <alignment horizontal="center" vertical="center" textRotation="0" wrapText="false" indent="0" shrinkToFit="false"/>
      <protection locked="true" hidden="false"/>
    </xf>
    <xf numFmtId="164" fontId="7" fillId="0" borderId="14" xfId="0" applyFont="true" applyBorder="true" applyAlignment="true" applyProtection="false">
      <alignment horizontal="center" vertical="center" textRotation="0" wrapText="true" indent="0" shrinkToFit="false"/>
      <protection locked="true" hidden="false"/>
    </xf>
    <xf numFmtId="164" fontId="13" fillId="0" borderId="15" xfId="0" applyFont="true" applyBorder="true" applyAlignment="true" applyProtection="false">
      <alignment horizontal="center" vertical="center" textRotation="0" wrapText="true" indent="0" shrinkToFit="false"/>
      <protection locked="true" hidden="false"/>
    </xf>
    <xf numFmtId="164" fontId="14" fillId="0" borderId="16" xfId="0" applyFont="true" applyBorder="true" applyAlignment="true" applyProtection="false">
      <alignment horizontal="left" vertical="center" textRotation="0" wrapText="true" indent="0" shrinkToFit="false"/>
      <protection locked="true" hidden="false"/>
    </xf>
    <xf numFmtId="167" fontId="15" fillId="0" borderId="17" xfId="0" applyFont="true" applyBorder="true" applyAlignment="true" applyProtection="false">
      <alignment horizontal="center" vertical="center" textRotation="0" wrapText="true" indent="0" shrinkToFit="false"/>
      <protection locked="true" hidden="false"/>
    </xf>
    <xf numFmtId="167" fontId="15" fillId="0" borderId="18" xfId="0" applyFont="true" applyBorder="true" applyAlignment="true" applyProtection="false">
      <alignment horizontal="center" vertical="center" textRotation="0" wrapText="true" indent="0" shrinkToFit="false"/>
      <protection locked="true" hidden="false"/>
    </xf>
    <xf numFmtId="164" fontId="5" fillId="0" borderId="19" xfId="0" applyFont="true" applyBorder="true" applyAlignment="true" applyProtection="false">
      <alignment horizontal="general" vertical="center" textRotation="0" wrapText="false" indent="0" shrinkToFit="false"/>
      <protection locked="true" hidden="false"/>
    </xf>
    <xf numFmtId="164" fontId="5" fillId="0" borderId="0" xfId="0" applyFont="true" applyBorder="true" applyAlignment="true" applyProtection="false">
      <alignment horizontal="general" vertical="center" textRotation="0" wrapText="false" indent="0" shrinkToFit="false"/>
      <protection locked="true" hidden="false"/>
    </xf>
    <xf numFmtId="164" fontId="5" fillId="0" borderId="20" xfId="0" applyFont="true" applyBorder="true" applyAlignment="true" applyProtection="false">
      <alignment horizontal="general" vertical="center" textRotation="0" wrapText="false" indent="0" shrinkToFit="false"/>
      <protection locked="true" hidden="false"/>
    </xf>
    <xf numFmtId="165" fontId="15" fillId="0" borderId="21" xfId="21" applyFont="true" applyBorder="true" applyAlignment="true" applyProtection="true">
      <alignment horizontal="general" vertical="center" textRotation="0" wrapText="true" indent="0" shrinkToFit="false"/>
      <protection locked="true" hidden="false"/>
    </xf>
    <xf numFmtId="165" fontId="8" fillId="0" borderId="22" xfId="0" applyFont="true" applyBorder="true" applyAlignment="true" applyProtection="false">
      <alignment horizontal="center" vertical="center" textRotation="0" wrapText="true" indent="0" shrinkToFit="false"/>
      <protection locked="true" hidden="false"/>
    </xf>
    <xf numFmtId="165" fontId="16" fillId="0" borderId="22" xfId="0" applyFont="true" applyBorder="true" applyAlignment="true" applyProtection="false">
      <alignment horizontal="general" vertical="center" textRotation="0" wrapText="true" indent="0" shrinkToFit="false"/>
      <protection locked="true" hidden="false"/>
    </xf>
    <xf numFmtId="165" fontId="8" fillId="0" borderId="22" xfId="0" applyFont="true" applyBorder="true" applyAlignment="true" applyProtection="false">
      <alignment horizontal="general" vertical="center" textRotation="0" wrapText="true" indent="0" shrinkToFit="false"/>
      <protection locked="true" hidden="false"/>
    </xf>
    <xf numFmtId="165" fontId="8" fillId="0" borderId="23" xfId="0" applyFont="true" applyBorder="true" applyAlignment="true" applyProtection="false">
      <alignment horizontal="general" vertical="center" textRotation="0" wrapText="true" indent="0" shrinkToFit="false"/>
      <protection locked="true" hidden="false"/>
    </xf>
    <xf numFmtId="165" fontId="16" fillId="0" borderId="24" xfId="0" applyFont="true" applyBorder="true" applyAlignment="true" applyProtection="false">
      <alignment horizontal="general" vertical="center" textRotation="0" wrapText="true" indent="0" shrinkToFit="false"/>
      <protection locked="true" hidden="false"/>
    </xf>
    <xf numFmtId="165" fontId="16" fillId="0" borderId="25" xfId="0" applyFont="true" applyBorder="true" applyAlignment="true" applyProtection="false">
      <alignment horizontal="left" vertical="center" textRotation="0" wrapText="true" indent="0" shrinkToFit="false"/>
      <protection locked="true" hidden="false"/>
    </xf>
    <xf numFmtId="164" fontId="5" fillId="0" borderId="3" xfId="0" applyFont="true" applyBorder="true" applyAlignment="true" applyProtection="false">
      <alignment horizontal="general" vertical="center" textRotation="0" wrapText="true" indent="0" shrinkToFit="false"/>
      <protection locked="true" hidden="false"/>
    </xf>
    <xf numFmtId="165" fontId="15" fillId="0" borderId="16" xfId="21" applyFont="true" applyBorder="true" applyAlignment="true" applyProtection="true">
      <alignment horizontal="general" vertical="center" textRotation="0" wrapText="false" indent="0" shrinkToFit="false"/>
      <protection locked="true" hidden="false"/>
    </xf>
    <xf numFmtId="165" fontId="8" fillId="0" borderId="17" xfId="0" applyFont="true" applyBorder="true" applyAlignment="true" applyProtection="false">
      <alignment horizontal="center" vertical="center" textRotation="0" wrapText="false" indent="0" shrinkToFit="false"/>
      <protection locked="true" hidden="false"/>
    </xf>
    <xf numFmtId="165" fontId="16" fillId="0" borderId="17" xfId="0" applyFont="true" applyBorder="true" applyAlignment="true" applyProtection="false">
      <alignment horizontal="general" vertical="center" textRotation="0" wrapText="false" indent="0" shrinkToFit="false"/>
      <protection locked="true" hidden="false"/>
    </xf>
    <xf numFmtId="165" fontId="8" fillId="0" borderId="17" xfId="0" applyFont="true" applyBorder="true" applyAlignment="true" applyProtection="false">
      <alignment horizontal="general" vertical="center" textRotation="0" wrapText="false" indent="0" shrinkToFit="false"/>
      <protection locked="true" hidden="false"/>
    </xf>
    <xf numFmtId="165" fontId="8" fillId="0" borderId="18" xfId="0" applyFont="true" applyBorder="true" applyAlignment="true" applyProtection="false">
      <alignment horizontal="general" vertical="center" textRotation="0" wrapText="false" indent="0" shrinkToFit="false"/>
      <protection locked="true" hidden="false"/>
    </xf>
    <xf numFmtId="165" fontId="16" fillId="0" borderId="19" xfId="0" applyFont="true" applyBorder="true" applyAlignment="true" applyProtection="false">
      <alignment horizontal="general" vertical="center" textRotation="0" wrapText="false" indent="0" shrinkToFit="false"/>
      <protection locked="true" hidden="false"/>
    </xf>
    <xf numFmtId="164" fontId="5" fillId="0" borderId="3" xfId="0" applyFont="true" applyBorder="true" applyAlignment="true" applyProtection="false">
      <alignment horizontal="general" vertical="center" textRotation="0" wrapText="false" indent="0" shrinkToFit="false"/>
      <protection locked="true" hidden="false"/>
    </xf>
    <xf numFmtId="164" fontId="8" fillId="0" borderId="17" xfId="0" applyFont="true" applyBorder="true" applyAlignment="true" applyProtection="false">
      <alignment horizontal="center" vertical="center" textRotation="0" wrapText="false" indent="0" shrinkToFit="false"/>
      <protection locked="true" hidden="false"/>
    </xf>
    <xf numFmtId="164" fontId="16" fillId="0" borderId="0" xfId="0" applyFont="true" applyBorder="true" applyAlignment="true" applyProtection="false">
      <alignment horizontal="left" vertical="center" textRotation="0" wrapText="true" indent="0" shrinkToFit="false"/>
      <protection locked="true" hidden="false"/>
    </xf>
    <xf numFmtId="164" fontId="13" fillId="0" borderId="26" xfId="0" applyFont="true" applyBorder="true" applyAlignment="true" applyProtection="false">
      <alignment horizontal="center" vertical="center" textRotation="0" wrapText="true" indent="0" shrinkToFit="false"/>
      <protection locked="true" hidden="false"/>
    </xf>
    <xf numFmtId="165" fontId="17" fillId="0" borderId="25" xfId="0" applyFont="true" applyBorder="true" applyAlignment="true" applyProtection="false">
      <alignment horizontal="left" vertical="center" textRotation="0" wrapText="true" indent="0" shrinkToFit="false"/>
      <protection locked="true" hidden="false"/>
    </xf>
    <xf numFmtId="164" fontId="5" fillId="0" borderId="0" xfId="0" applyFont="true" applyBorder="true" applyAlignment="true" applyProtection="false">
      <alignment horizontal="center" vertical="center" textRotation="0" wrapText="false" indent="0" shrinkToFit="false"/>
      <protection locked="true" hidden="false"/>
    </xf>
    <xf numFmtId="164" fontId="8" fillId="0" borderId="22" xfId="0" applyFont="true" applyBorder="true" applyAlignment="true" applyProtection="false">
      <alignment horizontal="center" vertical="center" textRotation="0" wrapText="true" indent="0" shrinkToFit="false"/>
      <protection locked="true" hidden="false"/>
    </xf>
    <xf numFmtId="164" fontId="5" fillId="0" borderId="4" xfId="0" applyFont="true" applyBorder="true" applyAlignment="true" applyProtection="false">
      <alignment horizontal="general" vertical="center" textRotation="0" wrapText="false" indent="0" shrinkToFit="false"/>
      <protection locked="true" hidden="false"/>
    </xf>
    <xf numFmtId="164" fontId="5" fillId="0" borderId="5" xfId="0" applyFont="true" applyBorder="true" applyAlignment="true" applyProtection="false">
      <alignment horizontal="general" vertical="center" textRotation="0" wrapText="false" indent="0" shrinkToFit="false"/>
      <protection locked="true" hidden="false"/>
    </xf>
    <xf numFmtId="165" fontId="18" fillId="0" borderId="25" xfId="0" applyFont="true" applyBorder="true" applyAlignment="true" applyProtection="false">
      <alignment horizontal="general" vertical="center" textRotation="0" wrapText="true" indent="0" shrinkToFit="false"/>
      <protection locked="true" hidden="false"/>
    </xf>
    <xf numFmtId="165" fontId="18" fillId="0" borderId="25" xfId="0" applyFont="true" applyBorder="true" applyAlignment="true" applyProtection="false">
      <alignment horizontal="left" vertical="center" textRotation="0" wrapText="true" indent="0" shrinkToFit="false"/>
      <protection locked="true" hidden="false"/>
    </xf>
    <xf numFmtId="164" fontId="5" fillId="0" borderId="19" xfId="0" applyFont="true" applyBorder="true" applyAlignment="true" applyProtection="false">
      <alignment horizontal="general" vertical="center" textRotation="0" wrapText="true" indent="0" shrinkToFit="false"/>
      <protection locked="true" hidden="false"/>
    </xf>
    <xf numFmtId="165" fontId="16" fillId="0" borderId="25" xfId="0" applyFont="true" applyBorder="true" applyAlignment="true" applyProtection="false">
      <alignment horizontal="left" vertical="center" textRotation="0" wrapText="false" indent="0" shrinkToFit="false"/>
      <protection locked="true" hidden="false"/>
    </xf>
    <xf numFmtId="164" fontId="19" fillId="0" borderId="0" xfId="0" applyFont="true" applyBorder="false" applyAlignment="true" applyProtection="false">
      <alignment horizontal="general" vertical="center" textRotation="0" wrapText="false" indent="0" shrinkToFit="false"/>
      <protection locked="true" hidden="false"/>
    </xf>
    <xf numFmtId="164" fontId="16" fillId="0" borderId="0" xfId="0" applyFont="true" applyBorder="false" applyAlignment="true" applyProtection="false">
      <alignment horizontal="general" vertical="center" textRotation="0" wrapText="false" indent="0" shrinkToFit="false"/>
      <protection locked="true" hidden="false"/>
    </xf>
    <xf numFmtId="164" fontId="16" fillId="0" borderId="27" xfId="0" applyFont="true" applyBorder="true" applyAlignment="true" applyProtection="false">
      <alignment horizontal="general" vertical="center" textRotation="0" wrapText="false" indent="0" shrinkToFit="false"/>
      <protection locked="true" hidden="false"/>
    </xf>
    <xf numFmtId="164" fontId="0" fillId="0" borderId="28" xfId="0" applyFont="false" applyBorder="true" applyAlignment="false" applyProtection="false">
      <alignment horizontal="general" vertical="bottom" textRotation="0" wrapText="false" indent="0" shrinkToFit="false"/>
      <protection locked="true" hidden="false"/>
    </xf>
    <xf numFmtId="164" fontId="16" fillId="0" borderId="28" xfId="0" applyFont="true" applyBorder="true" applyAlignment="true" applyProtection="false">
      <alignment horizontal="center" vertical="center" textRotation="0" wrapText="false" indent="0" shrinkToFit="false"/>
      <protection locked="true" hidden="false"/>
    </xf>
    <xf numFmtId="164" fontId="0" fillId="0" borderId="29" xfId="0" applyFont="false" applyBorder="true" applyAlignment="false" applyProtection="false">
      <alignment horizontal="general" vertical="bottom" textRotation="0" wrapText="false" indent="0" shrinkToFit="false"/>
      <protection locked="true" hidden="false"/>
    </xf>
    <xf numFmtId="164" fontId="0" fillId="0" borderId="30" xfId="0" applyFont="false" applyBorder="true" applyAlignment="false" applyProtection="false">
      <alignment horizontal="general" vertical="bottom" textRotation="0" wrapText="false" indent="0" shrinkToFit="false"/>
      <protection locked="true" hidden="false"/>
    </xf>
    <xf numFmtId="164" fontId="0" fillId="0" borderId="31" xfId="0" applyFont="false" applyBorder="true" applyAlignment="false" applyProtection="false">
      <alignment horizontal="general" vertical="bottom" textRotation="0" wrapText="false" indent="0" shrinkToFit="false"/>
      <protection locked="true" hidden="false"/>
    </xf>
    <xf numFmtId="164" fontId="8" fillId="0" borderId="31" xfId="0" applyFont="true" applyBorder="true" applyAlignment="true" applyProtection="false">
      <alignment horizontal="center" vertical="center" textRotation="0" wrapText="false" indent="0" shrinkToFit="false"/>
      <protection locked="true" hidden="false"/>
    </xf>
    <xf numFmtId="164" fontId="16" fillId="0" borderId="31" xfId="0" applyFont="true" applyBorder="true" applyAlignment="true" applyProtection="false">
      <alignment horizontal="left" vertical="center" textRotation="0" wrapText="false" indent="0" shrinkToFit="false"/>
      <protection locked="true" hidden="false"/>
    </xf>
    <xf numFmtId="164" fontId="0" fillId="0" borderId="32" xfId="0" applyFont="false" applyBorder="true" applyAlignment="false" applyProtection="false">
      <alignment horizontal="general" vertical="bottom" textRotation="0" wrapText="false" indent="0" shrinkToFit="false"/>
      <protection locked="true" hidden="false"/>
    </xf>
    <xf numFmtId="164" fontId="0" fillId="0" borderId="33" xfId="0" applyFont="false" applyBorder="true" applyAlignment="false" applyProtection="false">
      <alignment horizontal="general" vertical="bottom" textRotation="0" wrapText="false" indent="0" shrinkToFit="false"/>
      <protection locked="true" hidden="false"/>
    </xf>
    <xf numFmtId="164" fontId="0" fillId="0" borderId="34" xfId="0" applyFont="false" applyBorder="true" applyAlignment="false" applyProtection="false">
      <alignment horizontal="general" vertical="bottom" textRotation="0" wrapText="false" indent="0" shrinkToFit="false"/>
      <protection locked="true" hidden="false"/>
    </xf>
    <xf numFmtId="164" fontId="8" fillId="0" borderId="34" xfId="0" applyFont="true" applyBorder="true" applyAlignment="true" applyProtection="false">
      <alignment horizontal="center" vertical="center" textRotation="0" wrapText="false" indent="0" shrinkToFit="false"/>
      <protection locked="true" hidden="false"/>
    </xf>
    <xf numFmtId="164" fontId="16" fillId="0" borderId="34" xfId="0" applyFont="true" applyBorder="true" applyAlignment="true" applyProtection="false">
      <alignment horizontal="left" vertical="center" textRotation="0" wrapText="false" indent="0" shrinkToFit="false"/>
      <protection locked="true" hidden="false"/>
    </xf>
    <xf numFmtId="164" fontId="0" fillId="0" borderId="35"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16" fillId="0" borderId="0" xfId="0" applyFont="true" applyBorder="true" applyAlignment="true" applyProtection="false">
      <alignment horizontal="general" vertical="center" textRotation="0" wrapText="false" indent="0" shrinkToFit="false"/>
      <protection locked="true" hidden="false"/>
    </xf>
    <xf numFmtId="164" fontId="6" fillId="0" borderId="6" xfId="21" applyFont="true" applyBorder="true" applyAlignment="true" applyProtection="true">
      <alignment horizontal="center" vertical="center" textRotation="0" wrapText="false" indent="0" shrinkToFit="false"/>
      <protection locked="true" hidden="false"/>
    </xf>
    <xf numFmtId="164" fontId="24" fillId="0" borderId="36" xfId="21" applyFont="true" applyBorder="true" applyAlignment="true" applyProtection="true">
      <alignment horizontal="center" vertical="center" textRotation="0" wrapText="true" indent="0" shrinkToFit="false"/>
      <protection locked="true" hidden="false"/>
    </xf>
    <xf numFmtId="164" fontId="15" fillId="0" borderId="7" xfId="21" applyFont="true" applyBorder="true" applyAlignment="true" applyProtection="true">
      <alignment horizontal="right" vertical="center" textRotation="0" wrapText="false" indent="0" shrinkToFit="false"/>
      <protection locked="false" hidden="false"/>
    </xf>
    <xf numFmtId="164" fontId="9" fillId="0" borderId="37" xfId="0" applyFont="true" applyBorder="true" applyAlignment="true" applyProtection="false">
      <alignment horizontal="center" vertical="center" textRotation="0" wrapText="false" indent="0" shrinkToFit="false"/>
      <protection locked="true" hidden="false"/>
    </xf>
    <xf numFmtId="164" fontId="12" fillId="0" borderId="38" xfId="21" applyFont="true" applyBorder="true" applyAlignment="true" applyProtection="true">
      <alignment horizontal="center" vertical="center" textRotation="0" wrapText="false" indent="0" shrinkToFit="false"/>
      <protection locked="true" hidden="false"/>
    </xf>
    <xf numFmtId="164" fontId="12" fillId="0" borderId="39" xfId="21" applyFont="true" applyBorder="true" applyAlignment="true" applyProtection="true">
      <alignment horizontal="right" vertical="center" textRotation="0" wrapText="false" indent="0" shrinkToFit="false"/>
      <protection locked="true" hidden="false"/>
    </xf>
    <xf numFmtId="164" fontId="7" fillId="0" borderId="40" xfId="0" applyFont="true" applyBorder="true" applyAlignment="true" applyProtection="false">
      <alignment horizontal="center" vertical="center" textRotation="0" wrapText="true" indent="0" shrinkToFit="false"/>
      <protection locked="true" hidden="false"/>
    </xf>
    <xf numFmtId="164" fontId="15" fillId="0" borderId="15" xfId="0" applyFont="true" applyBorder="true" applyAlignment="true" applyProtection="false">
      <alignment horizontal="center" vertical="center" textRotation="0" wrapText="true" indent="0" shrinkToFit="false"/>
      <protection locked="true" hidden="false"/>
    </xf>
    <xf numFmtId="164" fontId="7" fillId="0" borderId="24" xfId="0" applyFont="true" applyBorder="true" applyAlignment="true" applyProtection="false">
      <alignment horizontal="center" vertical="center" textRotation="0" wrapText="true" indent="0" shrinkToFit="false"/>
      <protection locked="true" hidden="false"/>
    </xf>
    <xf numFmtId="164" fontId="25" fillId="0" borderId="41" xfId="0" applyFont="true" applyBorder="true" applyAlignment="true" applyProtection="false">
      <alignment horizontal="center" vertical="center" textRotation="0" wrapText="true" indent="0" shrinkToFit="false"/>
      <protection locked="true" hidden="false"/>
    </xf>
    <xf numFmtId="164" fontId="7" fillId="0" borderId="41" xfId="0" applyFont="true" applyBorder="true" applyAlignment="true" applyProtection="false">
      <alignment horizontal="center" vertical="center" textRotation="0" wrapText="true" indent="0" shrinkToFit="false"/>
      <protection locked="true" hidden="false"/>
    </xf>
    <xf numFmtId="164" fontId="26" fillId="0" borderId="41" xfId="0" applyFont="true" applyBorder="true" applyAlignment="true" applyProtection="false">
      <alignment horizontal="center" vertical="center" textRotation="0" wrapText="true" indent="0" shrinkToFit="false"/>
      <protection locked="true" hidden="false"/>
    </xf>
    <xf numFmtId="164" fontId="7" fillId="0" borderId="42" xfId="0" applyFont="true" applyBorder="true" applyAlignment="true" applyProtection="false">
      <alignment horizontal="center" vertical="center" textRotation="0" wrapText="true" indent="0" shrinkToFit="false"/>
      <protection locked="true" hidden="false"/>
    </xf>
    <xf numFmtId="164" fontId="15" fillId="0" borderId="19" xfId="0" applyFont="true" applyBorder="true" applyAlignment="true" applyProtection="false">
      <alignment horizontal="center" vertical="center" textRotation="0" wrapText="true" indent="0" shrinkToFit="false"/>
      <protection locked="true" hidden="false"/>
    </xf>
    <xf numFmtId="164" fontId="15" fillId="0" borderId="0" xfId="0" applyFont="true" applyBorder="true" applyAlignment="true" applyProtection="false">
      <alignment horizontal="center" vertical="center" textRotation="0" wrapText="true" indent="0" shrinkToFit="false"/>
      <protection locked="true" hidden="false"/>
    </xf>
    <xf numFmtId="165" fontId="15" fillId="0" borderId="0" xfId="0" applyFont="true" applyBorder="true" applyAlignment="true" applyProtection="false">
      <alignment horizontal="general" vertical="center" textRotation="0" wrapText="false" indent="0" shrinkToFit="false"/>
      <protection locked="true" hidden="false"/>
    </xf>
    <xf numFmtId="164" fontId="15" fillId="0" borderId="0" xfId="0" applyFont="true" applyBorder="true" applyAlignment="true" applyProtection="false">
      <alignment horizontal="general" vertical="center" textRotation="0" wrapText="true" indent="0" shrinkToFit="false"/>
      <protection locked="true" hidden="false"/>
    </xf>
    <xf numFmtId="164" fontId="15" fillId="0" borderId="20" xfId="0" applyFont="true" applyBorder="true" applyAlignment="true" applyProtection="false">
      <alignment horizontal="general" vertical="center" textRotation="0" wrapText="true" indent="0" shrinkToFit="false"/>
      <protection locked="true" hidden="false"/>
    </xf>
    <xf numFmtId="164" fontId="7" fillId="0" borderId="43" xfId="0" applyFont="true" applyBorder="true" applyAlignment="true" applyProtection="false">
      <alignment horizontal="center" vertical="center" textRotation="0" wrapText="true" indent="0" shrinkToFit="false"/>
      <protection locked="true" hidden="false"/>
    </xf>
    <xf numFmtId="164" fontId="26" fillId="0" borderId="44" xfId="0" applyFont="true" applyBorder="true" applyAlignment="true" applyProtection="false">
      <alignment horizontal="center" vertical="center" textRotation="0" wrapText="true" indent="0" shrinkToFit="false"/>
      <protection locked="true" hidden="false"/>
    </xf>
    <xf numFmtId="164" fontId="27" fillId="0" borderId="44" xfId="0" applyFont="true" applyBorder="true" applyAlignment="true" applyProtection="false">
      <alignment horizontal="center" vertical="center" textRotation="0" wrapText="true" indent="0" shrinkToFit="false"/>
      <protection locked="true" hidden="false"/>
    </xf>
    <xf numFmtId="164" fontId="28" fillId="0" borderId="44" xfId="0" applyFont="true" applyBorder="true" applyAlignment="true" applyProtection="false">
      <alignment horizontal="center" vertical="center" textRotation="0" wrapText="true" indent="0" shrinkToFit="false"/>
      <protection locked="true" hidden="false"/>
    </xf>
    <xf numFmtId="164" fontId="7" fillId="0" borderId="44" xfId="0" applyFont="true" applyBorder="true" applyAlignment="true" applyProtection="false">
      <alignment horizontal="center" vertical="center" textRotation="0" wrapText="true" indent="0" shrinkToFit="false"/>
      <protection locked="true" hidden="false"/>
    </xf>
    <xf numFmtId="164" fontId="7" fillId="0" borderId="45" xfId="0" applyFont="true" applyBorder="true" applyAlignment="true" applyProtection="false">
      <alignment horizontal="center" vertical="center" textRotation="0" wrapText="true" indent="0" shrinkToFit="false"/>
      <protection locked="true" hidden="false"/>
    </xf>
    <xf numFmtId="164" fontId="29" fillId="0" borderId="0" xfId="0" applyFont="true" applyBorder="true" applyAlignment="true" applyProtection="false">
      <alignment horizontal="center" vertical="bottom" textRotation="0" wrapText="false" indent="0" shrinkToFit="false"/>
      <protection locked="true" hidden="false"/>
    </xf>
    <xf numFmtId="167" fontId="15" fillId="0" borderId="0" xfId="0" applyFont="true" applyBorder="true" applyAlignment="true" applyProtection="false">
      <alignment horizontal="center" vertical="center" textRotation="0" wrapText="true" indent="0" shrinkToFit="false"/>
      <protection locked="true" hidden="false"/>
    </xf>
    <xf numFmtId="167" fontId="15" fillId="0" borderId="20" xfId="0" applyFont="true" applyBorder="true" applyAlignment="true" applyProtection="false">
      <alignment horizontal="center" vertical="center" textRotation="0" wrapText="true" indent="0" shrinkToFit="false"/>
      <protection locked="true" hidden="false"/>
    </xf>
    <xf numFmtId="164" fontId="15" fillId="0" borderId="0" xfId="0" applyFont="true" applyBorder="true" applyAlignment="true" applyProtection="false">
      <alignment horizontal="center" vertical="bottom" textRotation="0" wrapText="false" indent="0" shrinkToFit="false"/>
      <protection locked="true" hidden="false"/>
    </xf>
    <xf numFmtId="164" fontId="16" fillId="0" borderId="46" xfId="0" applyFont="true" applyBorder="true" applyAlignment="true" applyProtection="false">
      <alignment horizontal="center" vertical="center" textRotation="0" wrapText="true" indent="0" shrinkToFit="false"/>
      <protection locked="true" hidden="false"/>
    </xf>
    <xf numFmtId="168" fontId="30" fillId="0" borderId="47" xfId="0" applyFont="true" applyBorder="true" applyAlignment="true" applyProtection="false">
      <alignment horizontal="center" vertical="bottom" textRotation="0" wrapText="false" indent="0" shrinkToFit="false"/>
      <protection locked="true" hidden="false"/>
    </xf>
    <xf numFmtId="168" fontId="31" fillId="0" borderId="47" xfId="0" applyFont="true" applyBorder="true" applyAlignment="true" applyProtection="false">
      <alignment horizontal="center" vertical="center" textRotation="0" wrapText="true" indent="0" shrinkToFit="false"/>
      <protection locked="true" hidden="false"/>
    </xf>
    <xf numFmtId="168" fontId="32" fillId="0" borderId="28" xfId="0" applyFont="true" applyBorder="true" applyAlignment="true" applyProtection="false">
      <alignment horizontal="center" vertical="center" textRotation="0" wrapText="true" indent="0" shrinkToFit="false"/>
      <protection locked="true" hidden="false"/>
    </xf>
    <xf numFmtId="168" fontId="15" fillId="0" borderId="47" xfId="0" applyFont="true" applyBorder="true" applyAlignment="true" applyProtection="false">
      <alignment horizontal="center" vertical="center" textRotation="0" wrapText="true" indent="0" shrinkToFit="false"/>
      <protection locked="true" hidden="false"/>
    </xf>
    <xf numFmtId="168" fontId="15" fillId="0" borderId="48" xfId="0" applyFont="true" applyBorder="true" applyAlignment="true" applyProtection="false">
      <alignment horizontal="center" vertical="center" textRotation="0" wrapText="true" indent="0" shrinkToFit="false"/>
      <protection locked="true" hidden="false"/>
    </xf>
    <xf numFmtId="169" fontId="15" fillId="0" borderId="47" xfId="19" applyFont="true" applyBorder="true" applyAlignment="true" applyProtection="true">
      <alignment horizontal="center" vertical="bottom" textRotation="0" wrapText="false" indent="0" shrinkToFit="false"/>
      <protection locked="true" hidden="false"/>
    </xf>
    <xf numFmtId="164" fontId="15" fillId="0" borderId="19" xfId="0" applyFont="true" applyBorder="true" applyAlignment="true" applyProtection="false">
      <alignment horizontal="right" vertical="center" textRotation="0" wrapText="true" indent="0" shrinkToFit="false"/>
      <protection locked="true" hidden="false"/>
    </xf>
    <xf numFmtId="164" fontId="15" fillId="0" borderId="0" xfId="0" applyFont="true" applyBorder="true" applyAlignment="true" applyProtection="false">
      <alignment horizontal="right" vertical="center" textRotation="0" wrapText="true" indent="0" shrinkToFit="false"/>
      <protection locked="true" hidden="false"/>
    </xf>
    <xf numFmtId="167" fontId="15" fillId="0" borderId="0" xfId="0" applyFont="true" applyBorder="true" applyAlignment="true" applyProtection="false">
      <alignment horizontal="general" vertical="center" textRotation="0" wrapText="false" indent="0" shrinkToFit="false"/>
      <protection locked="true" hidden="false"/>
    </xf>
    <xf numFmtId="168" fontId="30" fillId="0" borderId="31" xfId="0" applyFont="true" applyBorder="true" applyAlignment="true" applyProtection="false">
      <alignment horizontal="center" vertical="bottom" textRotation="0" wrapText="false" indent="0" shrinkToFit="false"/>
      <protection locked="true" hidden="false"/>
    </xf>
    <xf numFmtId="168" fontId="32" fillId="0" borderId="47" xfId="0" applyFont="true" applyBorder="true" applyAlignment="true" applyProtection="false">
      <alignment horizontal="center" vertical="center" textRotation="0" wrapText="true" indent="0" shrinkToFit="false"/>
      <protection locked="true" hidden="false"/>
    </xf>
    <xf numFmtId="170" fontId="15" fillId="0" borderId="19" xfId="0" applyFont="true" applyBorder="true" applyAlignment="true" applyProtection="false">
      <alignment horizontal="center" vertical="center" textRotation="0" wrapText="true" indent="0" shrinkToFit="false"/>
      <protection locked="true" hidden="false"/>
    </xf>
    <xf numFmtId="170" fontId="15" fillId="0" borderId="20" xfId="0" applyFont="true" applyBorder="true" applyAlignment="true" applyProtection="false">
      <alignment horizontal="right" vertical="center" textRotation="0" wrapText="true" indent="0" shrinkToFit="false"/>
      <protection locked="true" hidden="false"/>
    </xf>
    <xf numFmtId="164" fontId="15" fillId="0" borderId="19" xfId="0" applyFont="true" applyBorder="true" applyAlignment="true" applyProtection="false">
      <alignment horizontal="general" vertical="center" textRotation="0" wrapText="true" indent="0" shrinkToFit="false"/>
      <protection locked="true" hidden="false"/>
    </xf>
    <xf numFmtId="167" fontId="15" fillId="0" borderId="0" xfId="0" applyFont="true" applyBorder="true" applyAlignment="true" applyProtection="false">
      <alignment horizontal="right" vertical="center" textRotation="0" wrapText="true" indent="0" shrinkToFit="false"/>
      <protection locked="true" hidden="false"/>
    </xf>
    <xf numFmtId="171" fontId="15" fillId="0" borderId="0" xfId="0" applyFont="true" applyBorder="true" applyAlignment="true" applyProtection="false">
      <alignment horizontal="left" vertical="center" textRotation="0" wrapText="false" indent="0" shrinkToFit="false"/>
      <protection locked="true" hidden="false"/>
    </xf>
    <xf numFmtId="172" fontId="15" fillId="0" borderId="0" xfId="0" applyFont="true" applyBorder="true" applyAlignment="true" applyProtection="false">
      <alignment horizontal="center" vertical="bottom" textRotation="0" wrapText="false" indent="0" shrinkToFit="false"/>
      <protection locked="true" hidden="false"/>
    </xf>
    <xf numFmtId="173" fontId="15" fillId="0" borderId="0" xfId="0" applyFont="true" applyBorder="true" applyAlignment="true" applyProtection="false">
      <alignment horizontal="center" vertical="center" textRotation="0" wrapText="true" indent="0" shrinkToFit="false"/>
      <protection locked="true" hidden="false"/>
    </xf>
    <xf numFmtId="164" fontId="15" fillId="0" borderId="19" xfId="0" applyFont="true" applyBorder="true" applyAlignment="true" applyProtection="false">
      <alignment horizontal="general" vertical="center" textRotation="0" wrapText="false" indent="0" shrinkToFit="false"/>
      <protection locked="true" hidden="false"/>
    </xf>
    <xf numFmtId="172" fontId="29" fillId="0" borderId="0" xfId="0" applyFont="true" applyBorder="true" applyAlignment="true" applyProtection="false">
      <alignment horizontal="center" vertical="bottom" textRotation="0" wrapText="false" indent="0" shrinkToFit="false"/>
      <protection locked="true" hidden="false"/>
    </xf>
    <xf numFmtId="167" fontId="6" fillId="0" borderId="0" xfId="0" applyFont="true" applyBorder="true" applyAlignment="true" applyProtection="false">
      <alignment horizontal="center" vertical="center" textRotation="0" wrapText="true" indent="0" shrinkToFit="false"/>
      <protection locked="true" hidden="false"/>
    </xf>
    <xf numFmtId="164" fontId="16" fillId="0" borderId="20" xfId="0" applyFont="true" applyBorder="true" applyAlignment="true" applyProtection="false">
      <alignment horizontal="general" vertical="center" textRotation="0" wrapText="false" indent="0" shrinkToFit="false"/>
      <protection locked="true" hidden="false"/>
    </xf>
    <xf numFmtId="164" fontId="16" fillId="0" borderId="49" xfId="0" applyFont="true" applyBorder="true" applyAlignment="true" applyProtection="false">
      <alignment horizontal="general" vertical="center" textRotation="0" wrapText="false" indent="0" shrinkToFit="false"/>
      <protection locked="true" hidden="false"/>
    </xf>
    <xf numFmtId="164" fontId="16" fillId="0" borderId="50" xfId="0" applyFont="true" applyBorder="true" applyAlignment="true" applyProtection="false">
      <alignment horizontal="general" vertical="center" textRotation="0" wrapText="false" indent="0" shrinkToFit="false"/>
      <protection locked="true" hidden="false"/>
    </xf>
    <xf numFmtId="164" fontId="16" fillId="0" borderId="51" xfId="0" applyFont="true" applyBorder="true" applyAlignment="true" applyProtection="false">
      <alignment horizontal="left" vertical="center" textRotation="0" wrapText="false" indent="0" shrinkToFit="false"/>
      <protection locked="true" hidden="false"/>
    </xf>
    <xf numFmtId="170" fontId="16" fillId="0" borderId="50" xfId="0" applyFont="true" applyBorder="true" applyAlignment="true" applyProtection="false">
      <alignment horizontal="right" vertical="center" textRotation="0" wrapText="false" indent="0" shrinkToFit="false"/>
      <protection locked="true" hidden="false"/>
    </xf>
    <xf numFmtId="164" fontId="16" fillId="0" borderId="51" xfId="0" applyFont="true" applyBorder="true" applyAlignment="true" applyProtection="false">
      <alignment horizontal="general" vertical="center" textRotation="0" wrapText="false" indent="0" shrinkToFit="false"/>
      <protection locked="true" hidden="false"/>
    </xf>
    <xf numFmtId="170" fontId="16" fillId="0" borderId="52" xfId="0" applyFont="true" applyBorder="true" applyAlignment="true" applyProtection="false">
      <alignment horizontal="general" vertical="center" textRotation="0" wrapText="false" indent="0" shrinkToFit="false"/>
      <protection locked="true" hidden="false"/>
    </xf>
    <xf numFmtId="164" fontId="16" fillId="0" borderId="53" xfId="0" applyFont="true" applyBorder="true" applyAlignment="true" applyProtection="false">
      <alignment horizontal="right" vertical="center" textRotation="0" wrapText="false" indent="0" shrinkToFit="false"/>
      <protection locked="true" hidden="false"/>
    </xf>
    <xf numFmtId="170" fontId="16" fillId="0" borderId="54" xfId="0" applyFont="true" applyBorder="true" applyAlignment="true" applyProtection="false">
      <alignment horizontal="general" vertical="center" textRotation="0" wrapText="false" indent="0" shrinkToFit="false"/>
      <protection locked="true" hidden="false"/>
    </xf>
    <xf numFmtId="164" fontId="16" fillId="0" borderId="55" xfId="0" applyFont="true" applyBorder="true" applyAlignment="true" applyProtection="false">
      <alignment horizontal="left" vertical="center" textRotation="0" wrapText="false" indent="0" shrinkToFit="false"/>
      <protection locked="true" hidden="false"/>
    </xf>
    <xf numFmtId="170" fontId="16" fillId="3" borderId="54" xfId="0" applyFont="true" applyBorder="true" applyAlignment="true" applyProtection="false">
      <alignment horizontal="right" vertical="center" textRotation="0" wrapText="false" indent="0" shrinkToFit="false"/>
      <protection locked="true" hidden="false"/>
    </xf>
    <xf numFmtId="164" fontId="16" fillId="0" borderId="55" xfId="0" applyFont="true" applyBorder="true" applyAlignment="true" applyProtection="false">
      <alignment horizontal="general" vertical="center" textRotation="0" wrapText="false" indent="0" shrinkToFit="false"/>
      <protection locked="true" hidden="false"/>
    </xf>
    <xf numFmtId="170" fontId="16" fillId="0" borderId="56" xfId="0" applyFont="true" applyBorder="true" applyAlignment="true" applyProtection="false">
      <alignment horizontal="general" vertical="center" textRotation="0" wrapText="false" indent="0" shrinkToFit="false"/>
      <protection locked="true" hidden="false"/>
    </xf>
    <xf numFmtId="170" fontId="16" fillId="0" borderId="57" xfId="0" applyFont="true" applyBorder="true" applyAlignment="true" applyProtection="false">
      <alignment horizontal="right" vertical="center" textRotation="0" wrapText="false" indent="0" shrinkToFit="false"/>
      <protection locked="true" hidden="false"/>
    </xf>
    <xf numFmtId="164" fontId="16" fillId="0" borderId="58" xfId="0" applyFont="true" applyBorder="true" applyAlignment="true" applyProtection="false">
      <alignment horizontal="left" vertical="center" textRotation="0" wrapText="false" indent="0" shrinkToFit="false"/>
      <protection locked="true" hidden="false"/>
    </xf>
    <xf numFmtId="164" fontId="16" fillId="0" borderId="59" xfId="0" applyFont="true" applyBorder="true" applyAlignment="true" applyProtection="false">
      <alignment horizontal="left" vertical="center" textRotation="0" wrapText="false" indent="0" shrinkToFit="false"/>
      <protection locked="true" hidden="false"/>
    </xf>
    <xf numFmtId="170" fontId="16" fillId="3" borderId="58" xfId="0" applyFont="true" applyBorder="true" applyAlignment="true" applyProtection="false">
      <alignment horizontal="right" vertical="center" textRotation="0" wrapText="false" indent="0" shrinkToFit="false"/>
      <protection locked="true" hidden="false"/>
    </xf>
    <xf numFmtId="164" fontId="16" fillId="0" borderId="59" xfId="0" applyFont="true" applyBorder="true" applyAlignment="true" applyProtection="false">
      <alignment horizontal="general" vertical="center" textRotation="0" wrapText="false" indent="0" shrinkToFit="false"/>
      <protection locked="true" hidden="false"/>
    </xf>
    <xf numFmtId="171" fontId="16" fillId="3" borderId="60" xfId="0" applyFont="true" applyBorder="true" applyAlignment="true" applyProtection="false">
      <alignment horizontal="general" vertical="center" textRotation="0" wrapText="false" indent="0" shrinkToFit="false"/>
      <protection locked="true" hidden="false"/>
    </xf>
    <xf numFmtId="164" fontId="16" fillId="0" borderId="53" xfId="0" applyFont="true" applyBorder="true" applyAlignment="true" applyProtection="false">
      <alignment horizontal="general" vertical="center" textRotation="0" wrapText="false" indent="0" shrinkToFit="false"/>
      <protection locked="true" hidden="false"/>
    </xf>
    <xf numFmtId="174" fontId="16" fillId="0" borderId="54" xfId="0" applyFont="true" applyBorder="true" applyAlignment="true" applyProtection="false">
      <alignment horizontal="right" vertical="center" textRotation="0" wrapText="false" indent="0" shrinkToFit="false"/>
      <protection locked="true" hidden="false"/>
    </xf>
    <xf numFmtId="174" fontId="9" fillId="0" borderId="54" xfId="0" applyFont="true" applyBorder="true" applyAlignment="true" applyProtection="false">
      <alignment horizontal="right" vertical="center" textRotation="0" wrapText="false" indent="0" shrinkToFit="false"/>
      <protection locked="true" hidden="false"/>
    </xf>
    <xf numFmtId="164" fontId="16" fillId="0" borderId="61" xfId="0" applyFont="true" applyBorder="true" applyAlignment="true" applyProtection="false">
      <alignment horizontal="center" vertical="center" textRotation="0" wrapText="false" indent="0" shrinkToFit="false"/>
      <protection locked="true" hidden="false"/>
    </xf>
    <xf numFmtId="170" fontId="16" fillId="3" borderId="58" xfId="0" applyFont="true" applyBorder="true" applyAlignment="true" applyProtection="false">
      <alignment horizontal="general" vertical="center" textRotation="0" wrapText="false" indent="0" shrinkToFit="false"/>
      <protection locked="true" hidden="false"/>
    </xf>
    <xf numFmtId="164" fontId="16" fillId="0" borderId="62" xfId="0" applyFont="true" applyBorder="true" applyAlignment="true" applyProtection="false">
      <alignment horizontal="general" vertical="center" textRotation="0" wrapText="false" indent="0" shrinkToFit="false"/>
      <protection locked="true" hidden="false"/>
    </xf>
    <xf numFmtId="164" fontId="15" fillId="0" borderId="63" xfId="0" applyFont="true" applyBorder="true" applyAlignment="true" applyProtection="false">
      <alignment horizontal="center" vertical="center" textRotation="0" wrapText="true" indent="0" shrinkToFit="false"/>
      <protection locked="true" hidden="false"/>
    </xf>
    <xf numFmtId="164" fontId="16" fillId="0" borderId="52" xfId="0" applyFont="true" applyBorder="true" applyAlignment="true" applyProtection="false">
      <alignment horizontal="general" vertical="center" textRotation="0" wrapText="false" indent="0" shrinkToFit="false"/>
      <protection locked="true" hidden="false"/>
    </xf>
    <xf numFmtId="164" fontId="16" fillId="0" borderId="57" xfId="0" applyFont="true" applyBorder="true" applyAlignment="true" applyProtection="false">
      <alignment horizontal="general" vertical="center" textRotation="0" wrapText="false" indent="0" shrinkToFit="false"/>
      <protection locked="true" hidden="false"/>
    </xf>
    <xf numFmtId="170" fontId="33" fillId="3" borderId="31" xfId="0" applyFont="true" applyBorder="true" applyAlignment="true" applyProtection="false">
      <alignment horizontal="general" vertical="center" textRotation="0" wrapText="false" indent="0" shrinkToFit="false"/>
      <protection locked="true" hidden="false"/>
    </xf>
    <xf numFmtId="167" fontId="15" fillId="0" borderId="55" xfId="0" applyFont="true" applyBorder="true" applyAlignment="true" applyProtection="false">
      <alignment horizontal="right" vertical="center" textRotation="0" wrapText="true" indent="0" shrinkToFit="false"/>
      <protection locked="true" hidden="false"/>
    </xf>
    <xf numFmtId="170" fontId="15" fillId="0" borderId="54" xfId="0" applyFont="true" applyBorder="true" applyAlignment="true" applyProtection="false">
      <alignment horizontal="center" vertical="center" textRotation="0" wrapText="true" indent="0" shrinkToFit="false"/>
      <protection locked="true" hidden="false"/>
    </xf>
    <xf numFmtId="164" fontId="16" fillId="0" borderId="31" xfId="0" applyFont="true" applyBorder="true" applyAlignment="true" applyProtection="false">
      <alignment horizontal="right" vertical="center" textRotation="0" wrapText="false" indent="0" shrinkToFit="false"/>
      <protection locked="true" hidden="false"/>
    </xf>
    <xf numFmtId="170" fontId="33" fillId="3" borderId="56" xfId="0" applyFont="true" applyBorder="true" applyAlignment="true" applyProtection="false">
      <alignment horizontal="general" vertical="center" textRotation="0" wrapText="false" indent="0" shrinkToFit="false"/>
      <protection locked="true" hidden="false"/>
    </xf>
    <xf numFmtId="170" fontId="16" fillId="0" borderId="50" xfId="0" applyFont="true" applyBorder="true" applyAlignment="true" applyProtection="false">
      <alignment horizontal="general" vertical="center" textRotation="0" wrapText="false" indent="0" shrinkToFit="false"/>
      <protection locked="true" hidden="false"/>
    </xf>
    <xf numFmtId="164" fontId="16" fillId="0" borderId="0" xfId="0" applyFont="true" applyBorder="true" applyAlignment="true" applyProtection="false">
      <alignment horizontal="right" vertical="center" textRotation="180" wrapText="true" indent="0" shrinkToFit="false"/>
      <protection locked="true" hidden="false"/>
    </xf>
    <xf numFmtId="164" fontId="15" fillId="0" borderId="53" xfId="0" applyFont="true" applyBorder="true" applyAlignment="true" applyProtection="false">
      <alignment horizontal="general" vertical="center" textRotation="0" wrapText="false" indent="0" shrinkToFit="false"/>
      <protection locked="true" hidden="false"/>
    </xf>
    <xf numFmtId="164" fontId="15" fillId="0" borderId="31" xfId="0" applyFont="true" applyBorder="true" applyAlignment="true" applyProtection="false">
      <alignment horizontal="general" vertical="center" textRotation="0" wrapText="false" indent="0" shrinkToFit="false"/>
      <protection locked="true" hidden="false"/>
    </xf>
    <xf numFmtId="167" fontId="15" fillId="0" borderId="64" xfId="0" applyFont="true" applyBorder="true" applyAlignment="true" applyProtection="false">
      <alignment horizontal="center" vertical="center" textRotation="0" wrapText="true" indent="0" shrinkToFit="false"/>
      <protection locked="true" hidden="false"/>
    </xf>
    <xf numFmtId="167" fontId="15" fillId="0" borderId="56" xfId="0" applyFont="true" applyBorder="true" applyAlignment="true" applyProtection="false">
      <alignment horizontal="center" vertical="center" textRotation="0" wrapText="true" indent="0" shrinkToFit="false"/>
      <protection locked="true" hidden="false"/>
    </xf>
    <xf numFmtId="164" fontId="15" fillId="0" borderId="57" xfId="0" applyFont="true" applyBorder="true" applyAlignment="true" applyProtection="false">
      <alignment horizontal="right" vertical="center" textRotation="0" wrapText="true" indent="0" shrinkToFit="false"/>
      <protection locked="true" hidden="false"/>
    </xf>
    <xf numFmtId="170" fontId="15" fillId="0" borderId="65" xfId="0" applyFont="true" applyBorder="true" applyAlignment="true" applyProtection="false">
      <alignment horizontal="center" vertical="bottom" textRotation="0" wrapText="false" indent="0" shrinkToFit="false"/>
      <protection locked="true" hidden="false"/>
    </xf>
    <xf numFmtId="167" fontId="15" fillId="0" borderId="59" xfId="0" applyFont="true" applyBorder="true" applyAlignment="true" applyProtection="false">
      <alignment horizontal="right" vertical="center" textRotation="0" wrapText="true" indent="0" shrinkToFit="false"/>
      <protection locked="true" hidden="false"/>
    </xf>
    <xf numFmtId="175" fontId="15" fillId="3" borderId="58" xfId="19" applyFont="true" applyBorder="true" applyAlignment="true" applyProtection="true">
      <alignment horizontal="center" vertical="center" textRotation="0" wrapText="true" indent="0" shrinkToFit="false"/>
      <protection locked="true" hidden="false"/>
    </xf>
    <xf numFmtId="164" fontId="15" fillId="0" borderId="65" xfId="0" applyFont="true" applyBorder="true" applyAlignment="true" applyProtection="false">
      <alignment horizontal="right" vertical="center" textRotation="0" wrapText="true" indent="0" shrinkToFit="false"/>
      <protection locked="true" hidden="false"/>
    </xf>
    <xf numFmtId="170" fontId="15" fillId="0" borderId="60" xfId="0" applyFont="true" applyBorder="true" applyAlignment="true" applyProtection="false">
      <alignment horizontal="center" vertical="center" textRotation="0" wrapText="true" indent="0" shrinkToFit="false"/>
      <protection locked="true" hidden="false"/>
    </xf>
    <xf numFmtId="164" fontId="15" fillId="0" borderId="46" xfId="0" applyFont="true" applyBorder="true" applyAlignment="true" applyProtection="false">
      <alignment horizontal="general" vertical="center" textRotation="0" wrapText="false" indent="0" shrinkToFit="false"/>
      <protection locked="true" hidden="false"/>
    </xf>
    <xf numFmtId="164" fontId="15" fillId="0" borderId="47" xfId="0" applyFont="true" applyBorder="true" applyAlignment="true" applyProtection="false">
      <alignment horizontal="general" vertical="center" textRotation="0" wrapText="false" indent="0" shrinkToFit="false"/>
      <protection locked="true" hidden="false"/>
    </xf>
    <xf numFmtId="164" fontId="15" fillId="0" borderId="66" xfId="0" applyFont="true" applyBorder="true" applyAlignment="true" applyProtection="false">
      <alignment horizontal="center" vertical="center" textRotation="0" wrapText="true" indent="0" shrinkToFit="false"/>
      <protection locked="true" hidden="false"/>
    </xf>
    <xf numFmtId="167" fontId="15" fillId="0" borderId="48" xfId="0" applyFont="true" applyBorder="true" applyAlignment="true" applyProtection="false">
      <alignment horizontal="center" vertical="center" textRotation="0" wrapText="true" indent="0" shrinkToFit="false"/>
      <protection locked="true" hidden="false"/>
    </xf>
    <xf numFmtId="164" fontId="15" fillId="0" borderId="53" xfId="0" applyFont="true" applyBorder="true" applyAlignment="true" applyProtection="false">
      <alignment horizontal="right" vertical="center" textRotation="0" wrapText="true" indent="0" shrinkToFit="false"/>
      <protection locked="true" hidden="false"/>
    </xf>
    <xf numFmtId="170" fontId="15" fillId="0" borderId="31" xfId="0" applyFont="true" applyBorder="true" applyAlignment="true" applyProtection="false">
      <alignment horizontal="center" vertical="bottom" textRotation="0" wrapText="false" indent="0" shrinkToFit="false"/>
      <protection locked="true" hidden="false"/>
    </xf>
    <xf numFmtId="170" fontId="15" fillId="0" borderId="54" xfId="19" applyFont="true" applyBorder="true" applyAlignment="true" applyProtection="true">
      <alignment horizontal="center" vertical="center" textRotation="0" wrapText="true" indent="0" shrinkToFit="false"/>
      <protection locked="true" hidden="false"/>
    </xf>
    <xf numFmtId="164" fontId="15" fillId="0" borderId="31" xfId="0" applyFont="true" applyBorder="true" applyAlignment="true" applyProtection="false">
      <alignment horizontal="right" vertical="center" textRotation="0" wrapText="true" indent="0" shrinkToFit="false"/>
      <protection locked="true" hidden="false"/>
    </xf>
    <xf numFmtId="170" fontId="15" fillId="0" borderId="56" xfId="0" applyFont="true" applyBorder="true" applyAlignment="true" applyProtection="false">
      <alignment horizontal="center" vertical="center" textRotation="0" wrapText="true" indent="0" shrinkToFit="false"/>
      <protection locked="true" hidden="false"/>
    </xf>
    <xf numFmtId="167" fontId="15" fillId="0" borderId="55" xfId="0" applyFont="true" applyBorder="true" applyAlignment="true" applyProtection="false">
      <alignment horizontal="center" vertical="center" textRotation="0" wrapText="true" indent="0" shrinkToFit="false"/>
      <protection locked="true" hidden="false"/>
    </xf>
    <xf numFmtId="167" fontId="15" fillId="0" borderId="54" xfId="0" applyFont="true" applyBorder="true" applyAlignment="true" applyProtection="false">
      <alignment horizontal="center" vertical="center" textRotation="0" wrapText="true" indent="0" shrinkToFit="false"/>
      <protection locked="true" hidden="false"/>
    </xf>
    <xf numFmtId="164" fontId="16" fillId="0" borderId="0" xfId="0" applyFont="true" applyBorder="true" applyAlignment="true" applyProtection="false">
      <alignment horizontal="left" vertical="center" textRotation="0" wrapText="false" indent="0" shrinkToFit="false"/>
      <protection locked="true" hidden="false"/>
    </xf>
    <xf numFmtId="164" fontId="15" fillId="0" borderId="51" xfId="0" applyFont="true" applyBorder="true" applyAlignment="true" applyProtection="false">
      <alignment horizontal="center" vertical="center" textRotation="0" wrapText="true" indent="0" shrinkToFit="false"/>
      <protection locked="true" hidden="false"/>
    </xf>
    <xf numFmtId="170" fontId="16" fillId="0" borderId="31" xfId="0" applyFont="true" applyBorder="true" applyAlignment="true" applyProtection="false">
      <alignment horizontal="general" vertical="center" textRotation="0" wrapText="false" indent="0" shrinkToFit="false"/>
      <protection locked="true" hidden="false"/>
    </xf>
    <xf numFmtId="170" fontId="15" fillId="0" borderId="31" xfId="0" applyFont="true" applyBorder="true" applyAlignment="true" applyProtection="false">
      <alignment horizontal="center" vertical="center" textRotation="0" wrapText="true" indent="0" shrinkToFit="false"/>
      <protection locked="true" hidden="false"/>
    </xf>
    <xf numFmtId="164" fontId="16" fillId="0" borderId="55" xfId="0" applyFont="true" applyBorder="true" applyAlignment="true" applyProtection="false">
      <alignment horizontal="right" vertical="center" textRotation="0" wrapText="false" indent="0" shrinkToFit="false"/>
      <protection locked="true" hidden="false"/>
    </xf>
    <xf numFmtId="164" fontId="15" fillId="0" borderId="55" xfId="0" applyFont="true" applyBorder="true" applyAlignment="true" applyProtection="false">
      <alignment horizontal="general" vertical="center" textRotation="0" wrapText="false" indent="0" shrinkToFit="false"/>
      <protection locked="true" hidden="false"/>
    </xf>
    <xf numFmtId="164" fontId="16" fillId="0" borderId="67" xfId="0" applyFont="true" applyBorder="true" applyAlignment="true" applyProtection="false">
      <alignment horizontal="general" vertical="center" textRotation="0" wrapText="false" indent="0" shrinkToFit="false"/>
      <protection locked="true" hidden="false"/>
    </xf>
    <xf numFmtId="170" fontId="16" fillId="3" borderId="68" xfId="0" applyFont="true" applyBorder="true" applyAlignment="true" applyProtection="false">
      <alignment horizontal="general" vertical="center" textRotation="0" wrapText="false" indent="0" shrinkToFit="false"/>
      <protection locked="true" hidden="false"/>
    </xf>
    <xf numFmtId="164" fontId="16" fillId="0" borderId="4" xfId="0" applyFont="true" applyBorder="true" applyAlignment="true" applyProtection="false">
      <alignment horizontal="general" vertical="center" textRotation="0" wrapText="false" indent="0" shrinkToFit="false"/>
      <protection locked="true" hidden="false"/>
    </xf>
    <xf numFmtId="164" fontId="16" fillId="0" borderId="5" xfId="0" applyFont="true" applyBorder="true" applyAlignment="true" applyProtection="false">
      <alignment horizontal="general" vertical="center" textRotation="0" wrapText="false" indent="0" shrinkToFit="false"/>
      <protection locked="true" hidden="false"/>
    </xf>
    <xf numFmtId="164" fontId="15" fillId="0" borderId="67" xfId="0" applyFont="true" applyBorder="true" applyAlignment="true" applyProtection="false">
      <alignment horizontal="right" vertical="center" textRotation="0" wrapText="true" indent="0" shrinkToFit="false"/>
      <protection locked="true" hidden="false"/>
    </xf>
    <xf numFmtId="170" fontId="15" fillId="0" borderId="69" xfId="0" applyFont="true" applyBorder="true" applyAlignment="true" applyProtection="false">
      <alignment horizontal="center" vertical="bottom" textRotation="0" wrapText="false" indent="0" shrinkToFit="false"/>
      <protection locked="true" hidden="false"/>
    </xf>
    <xf numFmtId="167" fontId="15" fillId="0" borderId="70" xfId="0" applyFont="true" applyBorder="true" applyAlignment="true" applyProtection="false">
      <alignment horizontal="right" vertical="center" textRotation="0" wrapText="true" indent="0" shrinkToFit="false"/>
      <protection locked="true" hidden="false"/>
    </xf>
    <xf numFmtId="175" fontId="15" fillId="3" borderId="69" xfId="19" applyFont="true" applyBorder="true" applyAlignment="true" applyProtection="true">
      <alignment horizontal="center" vertical="center" textRotation="0" wrapText="true" indent="0" shrinkToFit="false"/>
      <protection locked="true" hidden="false"/>
    </xf>
    <xf numFmtId="164" fontId="15" fillId="0" borderId="70" xfId="0" applyFont="true" applyBorder="true" applyAlignment="true" applyProtection="false">
      <alignment horizontal="right" vertical="center" textRotation="0" wrapText="true" indent="0" shrinkToFit="false"/>
      <protection locked="true" hidden="false"/>
    </xf>
    <xf numFmtId="170" fontId="15" fillId="0" borderId="71" xfId="0" applyFont="true" applyBorder="true" applyAlignment="true" applyProtection="false">
      <alignment horizontal="center" vertical="center" textRotation="0" wrapText="true" indent="0" shrinkToFit="false"/>
      <protection locked="true" hidden="false"/>
    </xf>
    <xf numFmtId="168" fontId="30" fillId="0" borderId="4" xfId="0" applyFont="true" applyBorder="true" applyAlignment="true" applyProtection="false">
      <alignment horizontal="general" vertical="center" textRotation="0" wrapText="false" indent="0" shrinkToFit="false"/>
      <protection locked="true" hidden="false"/>
    </xf>
    <xf numFmtId="168" fontId="15" fillId="0" borderId="4" xfId="0" applyFont="true" applyBorder="true" applyAlignment="true" applyProtection="false">
      <alignment horizontal="general" vertical="center" textRotation="0" wrapText="false" indent="0" shrinkToFit="false"/>
      <protection locked="true" hidden="false"/>
    </xf>
    <xf numFmtId="168" fontId="15" fillId="0" borderId="5" xfId="0" applyFont="true" applyBorder="true" applyAlignment="true" applyProtection="false">
      <alignment horizontal="general" vertical="center" textRotation="0" wrapText="false" indent="0" shrinkToFit="false"/>
      <protection locked="true" hidden="false"/>
    </xf>
    <xf numFmtId="164" fontId="7" fillId="0" borderId="72" xfId="0" applyFont="true" applyBorder="true" applyAlignment="true" applyProtection="false">
      <alignment horizontal="center" vertical="center" textRotation="0" wrapText="true" indent="0" shrinkToFit="false"/>
      <protection locked="true" hidden="false"/>
    </xf>
    <xf numFmtId="164" fontId="25" fillId="0" borderId="44" xfId="0" applyFont="true" applyBorder="true" applyAlignment="true" applyProtection="false">
      <alignment horizontal="center" vertical="center" textRotation="0" wrapText="true" indent="0" shrinkToFit="false"/>
      <protection locked="true" hidden="false"/>
    </xf>
    <xf numFmtId="164" fontId="26" fillId="0" borderId="73" xfId="0" applyFont="true" applyBorder="true" applyAlignment="true" applyProtection="false">
      <alignment horizontal="center" vertical="center" textRotation="0" wrapText="true" indent="0" shrinkToFit="false"/>
      <protection locked="true" hidden="false"/>
    </xf>
    <xf numFmtId="164" fontId="7" fillId="0" borderId="74" xfId="0" applyFont="true" applyBorder="true" applyAlignment="true" applyProtection="false">
      <alignment horizontal="center" vertical="center" textRotation="0" wrapText="true" indent="0" shrinkToFit="false"/>
      <protection locked="true" hidden="false"/>
    </xf>
    <xf numFmtId="164" fontId="34" fillId="0" borderId="47" xfId="0" applyFont="true" applyBorder="true" applyAlignment="true" applyProtection="false">
      <alignment horizontal="center" vertical="bottom" textRotation="0" wrapText="false" indent="0" shrinkToFit="false"/>
      <protection locked="true" hidden="false"/>
    </xf>
    <xf numFmtId="167" fontId="16" fillId="0" borderId="47" xfId="0" applyFont="true" applyBorder="true" applyAlignment="true" applyProtection="false">
      <alignment horizontal="center" vertical="center" textRotation="0" wrapText="true" indent="0" shrinkToFit="false"/>
      <protection locked="true" hidden="false"/>
    </xf>
    <xf numFmtId="167" fontId="30" fillId="0" borderId="47" xfId="0" applyFont="true" applyBorder="true" applyAlignment="true" applyProtection="false">
      <alignment horizontal="center" vertical="center" textRotation="0" wrapText="true" indent="0" shrinkToFit="false"/>
      <protection locked="true" hidden="false"/>
    </xf>
    <xf numFmtId="167" fontId="15" fillId="0" borderId="75" xfId="0" applyFont="true" applyBorder="true" applyAlignment="true" applyProtection="false">
      <alignment horizontal="center" vertical="center" textRotation="0" wrapText="true" indent="0" shrinkToFit="false"/>
      <protection locked="true" hidden="false"/>
    </xf>
    <xf numFmtId="164" fontId="34" fillId="0" borderId="31" xfId="0" applyFont="true" applyBorder="true" applyAlignment="true" applyProtection="false">
      <alignment horizontal="center" vertical="bottom" textRotation="0" wrapText="false" indent="0" shrinkToFit="false"/>
      <protection locked="true" hidden="false"/>
    </xf>
    <xf numFmtId="164" fontId="15" fillId="0" borderId="75" xfId="0" applyFont="true" applyBorder="true" applyAlignment="true" applyProtection="false">
      <alignment horizontal="center" vertical="center" textRotation="0" wrapText="true" indent="0" shrinkToFit="false"/>
      <protection locked="true" hidden="false"/>
    </xf>
    <xf numFmtId="168" fontId="31" fillId="0" borderId="31" xfId="0" applyFont="true" applyBorder="true" applyAlignment="true" applyProtection="false">
      <alignment horizontal="center" vertical="bottom" textRotation="0" wrapText="false" indent="0" shrinkToFit="false"/>
      <protection locked="true" hidden="false"/>
    </xf>
    <xf numFmtId="168" fontId="32" fillId="0" borderId="31" xfId="0" applyFont="true" applyBorder="true" applyAlignment="true" applyProtection="false">
      <alignment horizontal="center" vertical="bottom" textRotation="0" wrapText="false" indent="0" shrinkToFit="false"/>
      <protection locked="true" hidden="false"/>
    </xf>
    <xf numFmtId="168" fontId="15" fillId="0" borderId="31" xfId="0" applyFont="true" applyBorder="true" applyAlignment="true" applyProtection="false">
      <alignment horizontal="center" vertical="bottom" textRotation="0" wrapText="false" indent="0" shrinkToFit="false"/>
      <protection locked="true" hidden="false"/>
    </xf>
    <xf numFmtId="164" fontId="16" fillId="0" borderId="76" xfId="0" applyFont="true" applyBorder="true" applyAlignment="true" applyProtection="false">
      <alignment horizontal="center" vertical="center" textRotation="0" wrapText="true" indent="0" shrinkToFit="false"/>
      <protection locked="true" hidden="false"/>
    </xf>
    <xf numFmtId="164" fontId="34" fillId="0" borderId="77" xfId="0" applyFont="true" applyBorder="true" applyAlignment="true" applyProtection="false">
      <alignment horizontal="center" vertical="bottom" textRotation="0" wrapText="false" indent="0" shrinkToFit="false"/>
      <protection locked="true" hidden="false"/>
    </xf>
    <xf numFmtId="167" fontId="16" fillId="0" borderId="77" xfId="0" applyFont="true" applyBorder="true" applyAlignment="true" applyProtection="false">
      <alignment horizontal="center" vertical="center" textRotation="0" wrapText="true" indent="0" shrinkToFit="false"/>
      <protection locked="true" hidden="false"/>
    </xf>
    <xf numFmtId="167" fontId="30" fillId="0" borderId="77" xfId="0" applyFont="true" applyBorder="true" applyAlignment="true" applyProtection="false">
      <alignment horizontal="center" vertical="center" textRotation="0" wrapText="true" indent="0" shrinkToFit="false"/>
      <protection locked="true" hidden="false"/>
    </xf>
    <xf numFmtId="164" fontId="15" fillId="0" borderId="77" xfId="0" applyFont="true" applyBorder="true" applyAlignment="true" applyProtection="false">
      <alignment horizontal="center" vertical="center" textRotation="0" wrapText="true" indent="0" shrinkToFit="false"/>
      <protection locked="true" hidden="false"/>
    </xf>
    <xf numFmtId="167" fontId="15" fillId="0" borderId="78" xfId="0" applyFont="true" applyBorder="true" applyAlignment="true" applyProtection="false">
      <alignment horizontal="center" vertical="center" textRotation="0" wrapText="true" indent="0" shrinkToFit="false"/>
      <protection locked="true" hidden="false"/>
    </xf>
    <xf numFmtId="164" fontId="15" fillId="0" borderId="55" xfId="0" applyFont="true" applyBorder="true" applyAlignment="true" applyProtection="false">
      <alignment horizontal="center" vertical="center" textRotation="0" wrapText="true" indent="0" shrinkToFit="false"/>
      <protection locked="true" hidden="false"/>
    </xf>
    <xf numFmtId="164" fontId="16" fillId="0" borderId="53" xfId="0" applyFont="true" applyBorder="true" applyAlignment="true" applyProtection="false">
      <alignment horizontal="center" vertical="center" textRotation="0" wrapText="true" indent="0" shrinkToFit="false"/>
      <protection locked="true" hidden="false"/>
    </xf>
    <xf numFmtId="172" fontId="34" fillId="0" borderId="31" xfId="0" applyFont="true" applyBorder="true" applyAlignment="true" applyProtection="false">
      <alignment horizontal="center" vertical="bottom" textRotation="0" wrapText="false" indent="0" shrinkToFit="false"/>
      <protection locked="true" hidden="false"/>
    </xf>
    <xf numFmtId="164" fontId="16" fillId="0" borderId="19" xfId="0" applyFont="true" applyBorder="true" applyAlignment="true" applyProtection="false">
      <alignment horizontal="center" vertical="center" textRotation="0" wrapText="true" indent="0" shrinkToFit="false"/>
      <protection locked="true" hidden="false"/>
    </xf>
    <xf numFmtId="164" fontId="34" fillId="0" borderId="0" xfId="0" applyFont="true" applyBorder="true" applyAlignment="true" applyProtection="false">
      <alignment horizontal="center" vertical="bottom" textRotation="0" wrapText="false" indent="0" shrinkToFit="false"/>
      <protection locked="true" hidden="false"/>
    </xf>
    <xf numFmtId="167" fontId="16" fillId="0" borderId="0" xfId="0" applyFont="true" applyBorder="true" applyAlignment="true" applyProtection="false">
      <alignment horizontal="center" vertical="center" textRotation="0" wrapText="true" indent="0" shrinkToFit="false"/>
      <protection locked="true" hidden="false"/>
    </xf>
    <xf numFmtId="167" fontId="30" fillId="0" borderId="0" xfId="0" applyFont="true" applyBorder="true" applyAlignment="true" applyProtection="false">
      <alignment horizontal="center" vertical="center" textRotation="0" wrapText="true" indent="0" shrinkToFit="false"/>
      <protection locked="true" hidden="false"/>
    </xf>
    <xf numFmtId="167" fontId="30" fillId="0" borderId="79" xfId="0" applyFont="true" applyBorder="true" applyAlignment="true" applyProtection="false">
      <alignment horizontal="center" vertical="center" textRotation="0" wrapText="true" indent="0" shrinkToFit="false"/>
      <protection locked="true" hidden="false"/>
    </xf>
    <xf numFmtId="167" fontId="30" fillId="0" borderId="20" xfId="0" applyFont="true" applyBorder="true" applyAlignment="true" applyProtection="false">
      <alignment horizontal="center" vertical="center" textRotation="0" wrapText="true" indent="0" shrinkToFit="false"/>
      <protection locked="true" hidden="false"/>
    </xf>
    <xf numFmtId="167" fontId="35" fillId="0" borderId="31" xfId="0" applyFont="true" applyBorder="true" applyAlignment="true" applyProtection="false">
      <alignment horizontal="center" vertical="center" textRotation="0" wrapText="true" indent="0" shrinkToFit="false"/>
      <protection locked="true" hidden="false"/>
    </xf>
    <xf numFmtId="173" fontId="15" fillId="0" borderId="31" xfId="0" applyFont="true" applyBorder="true" applyAlignment="true" applyProtection="false">
      <alignment horizontal="center" vertical="center" textRotation="0" wrapText="true" indent="0" shrinkToFit="false"/>
      <protection locked="true" hidden="false"/>
    </xf>
    <xf numFmtId="167" fontId="30" fillId="0" borderId="80" xfId="0" applyFont="true" applyBorder="true" applyAlignment="true" applyProtection="false">
      <alignment horizontal="center" vertical="center" textRotation="0" wrapText="true" indent="0" shrinkToFit="false"/>
      <protection locked="true" hidden="false"/>
    </xf>
    <xf numFmtId="167" fontId="30" fillId="0" borderId="81" xfId="0" applyFont="true" applyBorder="true" applyAlignment="true" applyProtection="false">
      <alignment horizontal="center" vertical="center" textRotation="0" wrapText="true" indent="0" shrinkToFit="false"/>
      <protection locked="true" hidden="false"/>
    </xf>
    <xf numFmtId="164" fontId="7" fillId="0" borderId="73" xfId="0" applyFont="true" applyBorder="true" applyAlignment="true" applyProtection="false">
      <alignment horizontal="center" vertical="center" textRotation="0" wrapText="true" indent="0" shrinkToFit="false"/>
      <protection locked="true" hidden="false"/>
    </xf>
    <xf numFmtId="164" fontId="7" fillId="0" borderId="45" xfId="0" applyFont="true" applyBorder="true" applyAlignment="true" applyProtection="false">
      <alignment horizontal="general" vertical="center" textRotation="0" wrapText="true" indent="0" shrinkToFit="false"/>
      <protection locked="true" hidden="false"/>
    </xf>
    <xf numFmtId="167" fontId="15" fillId="0" borderId="82" xfId="0" applyFont="true" applyBorder="true" applyAlignment="true" applyProtection="false">
      <alignment horizontal="center" vertical="center" textRotation="0" wrapText="true" indent="0" shrinkToFit="false"/>
      <protection locked="true" hidden="false"/>
    </xf>
    <xf numFmtId="164" fontId="16" fillId="0" borderId="76" xfId="0" applyFont="true" applyBorder="true" applyAlignment="true" applyProtection="false">
      <alignment horizontal="general" vertical="center" textRotation="0" wrapText="true" indent="0" shrinkToFit="false"/>
      <protection locked="true" hidden="false"/>
    </xf>
    <xf numFmtId="164" fontId="16" fillId="0" borderId="77" xfId="0" applyFont="true" applyBorder="true" applyAlignment="true" applyProtection="false">
      <alignment horizontal="general" vertical="center" textRotation="0" wrapText="true" indent="0" shrinkToFit="false"/>
      <protection locked="true" hidden="false"/>
    </xf>
    <xf numFmtId="173" fontId="15" fillId="0" borderId="77" xfId="0" applyFont="true" applyBorder="true" applyAlignment="true" applyProtection="false">
      <alignment horizontal="center" vertical="center" textRotation="0" wrapText="true" indent="0" shrinkToFit="false"/>
      <protection locked="true" hidden="false"/>
    </xf>
    <xf numFmtId="167" fontId="30" fillId="0" borderId="83" xfId="0" applyFont="true" applyBorder="true" applyAlignment="true" applyProtection="false">
      <alignment horizontal="center" vertical="center" textRotation="0" wrapText="true" indent="0" shrinkToFit="false"/>
      <protection locked="true" hidden="false"/>
    </xf>
    <xf numFmtId="167" fontId="30" fillId="0" borderId="78" xfId="0" applyFont="true" applyBorder="true" applyAlignment="true" applyProtection="false">
      <alignment horizontal="center" vertical="center" textRotation="0" wrapText="true" indent="0" shrinkToFit="false"/>
      <protection locked="true" hidden="false"/>
    </xf>
    <xf numFmtId="164" fontId="16" fillId="0" borderId="19" xfId="0" applyFont="true" applyBorder="true" applyAlignment="true" applyProtection="false">
      <alignment horizontal="general" vertical="center" textRotation="0" wrapText="true" indent="0" shrinkToFit="false"/>
      <protection locked="true" hidden="false"/>
    </xf>
    <xf numFmtId="164" fontId="16" fillId="0" borderId="0" xfId="0" applyFont="true" applyBorder="true" applyAlignment="true" applyProtection="false">
      <alignment horizontal="general" vertical="center" textRotation="0" wrapText="true" indent="0" shrinkToFit="false"/>
      <protection locked="true" hidden="false"/>
    </xf>
    <xf numFmtId="170" fontId="16" fillId="0" borderId="0" xfId="0" applyFont="true" applyBorder="true" applyAlignment="true" applyProtection="false">
      <alignment horizontal="center" vertical="center" textRotation="0" wrapText="false" indent="0" shrinkToFit="false"/>
      <protection locked="true" hidden="false"/>
    </xf>
    <xf numFmtId="164" fontId="5" fillId="0" borderId="84" xfId="0" applyFont="true" applyBorder="true" applyAlignment="true" applyProtection="false">
      <alignment horizontal="general" vertical="center" textRotation="0" wrapText="false" indent="0" shrinkToFit="false"/>
      <protection locked="true" hidden="false"/>
    </xf>
    <xf numFmtId="164" fontId="16" fillId="0" borderId="3" xfId="0" applyFont="true" applyBorder="true" applyAlignment="true" applyProtection="false">
      <alignment horizontal="center" vertical="center" textRotation="0" wrapText="true" indent="0" shrinkToFit="false"/>
      <protection locked="true" hidden="false"/>
    </xf>
    <xf numFmtId="164" fontId="34" fillId="0" borderId="4" xfId="0" applyFont="true" applyBorder="true" applyAlignment="true" applyProtection="false">
      <alignment horizontal="center" vertical="bottom" textRotation="0" wrapText="false" indent="0" shrinkToFit="false"/>
      <protection locked="true" hidden="false"/>
    </xf>
    <xf numFmtId="167" fontId="16" fillId="0" borderId="4" xfId="0" applyFont="true" applyBorder="true" applyAlignment="true" applyProtection="false">
      <alignment horizontal="center" vertical="center" textRotation="0" wrapText="true" indent="0" shrinkToFit="false"/>
      <protection locked="true" hidden="false"/>
    </xf>
    <xf numFmtId="167" fontId="30" fillId="0" borderId="4" xfId="0" applyFont="true" applyBorder="true" applyAlignment="true" applyProtection="false">
      <alignment horizontal="center" vertical="center" textRotation="0" wrapText="true" indent="0" shrinkToFit="false"/>
      <protection locked="true" hidden="false"/>
    </xf>
    <xf numFmtId="164" fontId="15" fillId="0" borderId="4" xfId="0" applyFont="true" applyBorder="true" applyAlignment="true" applyProtection="false">
      <alignment horizontal="center" vertical="center" textRotation="0" wrapText="true" indent="0" shrinkToFit="false"/>
      <protection locked="true" hidden="false"/>
    </xf>
    <xf numFmtId="167" fontId="15" fillId="0" borderId="5" xfId="0" applyFont="true" applyBorder="true" applyAlignment="true" applyProtection="false">
      <alignment horizontal="center" vertical="center" textRotation="0" wrapText="true" indent="0" shrinkToFit="false"/>
      <protection locked="true" hidden="false"/>
    </xf>
    <xf numFmtId="164" fontId="33" fillId="0" borderId="25" xfId="0" applyFont="true" applyBorder="true" applyAlignment="true" applyProtection="false">
      <alignment horizontal="left" vertical="center" textRotation="0" wrapText="true" indent="0" shrinkToFit="false"/>
      <protection locked="true" hidden="false"/>
    </xf>
    <xf numFmtId="164" fontId="7" fillId="0" borderId="85" xfId="0" applyFont="true" applyBorder="true" applyAlignment="true" applyProtection="false">
      <alignment horizontal="center" vertical="center" textRotation="0" wrapText="true" indent="0" shrinkToFit="false"/>
      <protection locked="true" hidden="false"/>
    </xf>
    <xf numFmtId="164" fontId="7" fillId="0" borderId="86" xfId="0" applyFont="true" applyBorder="true" applyAlignment="true" applyProtection="false">
      <alignment horizontal="center" vertical="center" textRotation="0" wrapText="true" indent="0" shrinkToFit="false"/>
      <protection locked="true" hidden="false"/>
    </xf>
    <xf numFmtId="164" fontId="7" fillId="0" borderId="87" xfId="0" applyFont="true" applyBorder="true" applyAlignment="true" applyProtection="false">
      <alignment horizontal="center" vertical="center" textRotation="0" wrapText="true" indent="0" shrinkToFit="false"/>
      <protection locked="true" hidden="false"/>
    </xf>
    <xf numFmtId="164" fontId="26" fillId="0" borderId="88" xfId="0" applyFont="true" applyBorder="true" applyAlignment="true" applyProtection="false">
      <alignment horizontal="center" vertical="center" textRotation="0" wrapText="true" indent="0" shrinkToFit="false"/>
      <protection locked="true" hidden="false"/>
    </xf>
    <xf numFmtId="164" fontId="7" fillId="0" borderId="89" xfId="0" applyFont="true" applyBorder="true" applyAlignment="true" applyProtection="false">
      <alignment horizontal="general" vertical="center" textRotation="0" wrapText="true" indent="0" shrinkToFit="false"/>
      <protection locked="true" hidden="false"/>
    </xf>
    <xf numFmtId="164" fontId="7" fillId="0" borderId="42" xfId="0" applyFont="true" applyBorder="true" applyAlignment="true" applyProtection="false">
      <alignment horizontal="general" vertical="center" textRotation="0" wrapText="true" indent="0" shrinkToFit="false"/>
      <protection locked="true" hidden="false"/>
    </xf>
    <xf numFmtId="164" fontId="16" fillId="0" borderId="90" xfId="0" applyFont="true" applyBorder="true" applyAlignment="true" applyProtection="false">
      <alignment horizontal="left" vertical="center" textRotation="0" wrapText="true" indent="0" shrinkToFit="false"/>
      <protection locked="true" hidden="false"/>
    </xf>
    <xf numFmtId="164" fontId="16" fillId="0" borderId="91" xfId="0" applyFont="true" applyBorder="true" applyAlignment="true" applyProtection="false">
      <alignment horizontal="center" vertical="center" textRotation="0" wrapText="false" indent="0" shrinkToFit="false"/>
      <protection locked="true" hidden="false"/>
    </xf>
    <xf numFmtId="164" fontId="16" fillId="0" borderId="28" xfId="0" applyFont="true" applyBorder="true" applyAlignment="true" applyProtection="false">
      <alignment horizontal="right" vertical="center" textRotation="0" wrapText="false" indent="0" shrinkToFit="false"/>
      <protection locked="true" hidden="false"/>
    </xf>
    <xf numFmtId="164" fontId="16" fillId="0" borderId="92" xfId="0" applyFont="true" applyBorder="true" applyAlignment="true" applyProtection="false">
      <alignment horizontal="left" vertical="center" textRotation="0" wrapText="false" indent="0" shrinkToFit="false"/>
      <protection locked="true" hidden="false"/>
    </xf>
    <xf numFmtId="176" fontId="15" fillId="0" borderId="55" xfId="0" applyFont="true" applyBorder="true" applyAlignment="true" applyProtection="false">
      <alignment horizontal="center" vertical="center" textRotation="0" wrapText="true" indent="0" shrinkToFit="false"/>
      <protection locked="true" hidden="false"/>
    </xf>
    <xf numFmtId="164" fontId="9" fillId="0" borderId="28" xfId="0" applyFont="true" applyBorder="true" applyAlignment="true" applyProtection="false">
      <alignment horizontal="right" vertical="center" textRotation="0" wrapText="false" indent="0" shrinkToFit="false"/>
      <protection locked="true" hidden="false"/>
    </xf>
    <xf numFmtId="176" fontId="15" fillId="0" borderId="75" xfId="0" applyFont="true" applyBorder="true" applyAlignment="true" applyProtection="false">
      <alignment horizontal="center" vertical="center" textRotation="0" wrapText="true" indent="0" shrinkToFit="false"/>
      <protection locked="true" hidden="false"/>
    </xf>
    <xf numFmtId="177" fontId="9" fillId="0" borderId="48" xfId="0" applyFont="true" applyBorder="true" applyAlignment="true" applyProtection="false">
      <alignment horizontal="center" vertical="center" textRotation="0" wrapText="true" indent="0" shrinkToFit="false"/>
      <protection locked="true" hidden="false"/>
    </xf>
    <xf numFmtId="164" fontId="16" fillId="0" borderId="91" xfId="0" applyFont="true" applyBorder="true" applyAlignment="true" applyProtection="false">
      <alignment horizontal="center" vertical="center" textRotation="0" wrapText="true" indent="0" shrinkToFit="false"/>
      <protection locked="true" hidden="false"/>
    </xf>
    <xf numFmtId="164" fontId="34" fillId="0" borderId="28" xfId="0" applyFont="true" applyBorder="true" applyAlignment="true" applyProtection="false">
      <alignment horizontal="center" vertical="bottom" textRotation="0" wrapText="false" indent="0" shrinkToFit="false"/>
      <protection locked="true" hidden="false"/>
    </xf>
    <xf numFmtId="164" fontId="16" fillId="0" borderId="28" xfId="0" applyFont="true" applyBorder="true" applyAlignment="true" applyProtection="false">
      <alignment horizontal="center" vertical="center" textRotation="0" wrapText="true" indent="0" shrinkToFit="false"/>
      <protection locked="true" hidden="false"/>
    </xf>
    <xf numFmtId="168" fontId="30" fillId="0" borderId="29" xfId="0" applyFont="true" applyBorder="true" applyAlignment="true" applyProtection="false">
      <alignment horizontal="center" vertical="center" textRotation="0" wrapText="true" indent="0" shrinkToFit="false"/>
      <protection locked="true" hidden="false"/>
    </xf>
    <xf numFmtId="164" fontId="16" fillId="0" borderId="93" xfId="0" applyFont="true" applyBorder="true" applyAlignment="true" applyProtection="false">
      <alignment horizontal="general" vertical="center" textRotation="0" wrapText="true" indent="0" shrinkToFit="false"/>
      <protection locked="true" hidden="false"/>
    </xf>
    <xf numFmtId="164" fontId="19" fillId="0" borderId="94" xfId="0" applyFont="true" applyBorder="true" applyAlignment="true" applyProtection="false">
      <alignment horizontal="left" vertical="center" textRotation="0" wrapText="true" indent="0" shrinkToFit="false"/>
      <protection locked="true" hidden="false"/>
    </xf>
    <xf numFmtId="164" fontId="16" fillId="0" borderId="53" xfId="0" applyFont="true" applyBorder="true" applyAlignment="true" applyProtection="false">
      <alignment horizontal="center" vertical="center" textRotation="0" wrapText="false" indent="0" shrinkToFit="false"/>
      <protection locked="true" hidden="false"/>
    </xf>
    <xf numFmtId="164" fontId="16" fillId="0" borderId="31" xfId="0" applyFont="true" applyBorder="true" applyAlignment="true" applyProtection="false">
      <alignment horizontal="general" vertical="center" textRotation="0" wrapText="false" indent="0" shrinkToFit="false"/>
      <protection locked="true" hidden="false"/>
    </xf>
    <xf numFmtId="164" fontId="16" fillId="0" borderId="56" xfId="0" applyFont="true" applyBorder="true" applyAlignment="true" applyProtection="false">
      <alignment horizontal="left" vertical="center" textRotation="0" wrapText="false" indent="0" shrinkToFit="false"/>
      <protection locked="true" hidden="false"/>
    </xf>
    <xf numFmtId="164" fontId="9" fillId="0" borderId="31" xfId="0" applyFont="true" applyBorder="true" applyAlignment="true" applyProtection="false">
      <alignment horizontal="general" vertical="center" textRotation="0" wrapText="false" indent="0" shrinkToFit="false"/>
      <protection locked="true" hidden="false"/>
    </xf>
    <xf numFmtId="167" fontId="9" fillId="0" borderId="48" xfId="0" applyFont="true" applyBorder="true" applyAlignment="true" applyProtection="false">
      <alignment horizontal="center" vertical="center" textRotation="0" wrapText="true" indent="0" shrinkToFit="false"/>
      <protection locked="true" hidden="false"/>
    </xf>
    <xf numFmtId="164" fontId="16" fillId="0" borderId="47" xfId="0" applyFont="true" applyBorder="true" applyAlignment="true" applyProtection="false">
      <alignment horizontal="center" vertical="center" textRotation="0" wrapText="true" indent="0" shrinkToFit="false"/>
      <protection locked="true" hidden="false"/>
    </xf>
    <xf numFmtId="168" fontId="30" fillId="0" borderId="32" xfId="0" applyFont="true" applyBorder="true" applyAlignment="true" applyProtection="false">
      <alignment horizontal="center" vertical="center" textRotation="0" wrapText="true" indent="0" shrinkToFit="false"/>
      <protection locked="true" hidden="false"/>
    </xf>
    <xf numFmtId="164" fontId="16" fillId="0" borderId="94" xfId="0" applyFont="true" applyBorder="true" applyAlignment="true" applyProtection="false">
      <alignment horizontal="left" vertical="center" textRotation="0" wrapText="true" indent="0" shrinkToFit="false"/>
      <protection locked="true" hidden="false"/>
    </xf>
    <xf numFmtId="164" fontId="16" fillId="0" borderId="56" xfId="0" applyFont="true" applyBorder="true" applyAlignment="true" applyProtection="false">
      <alignment horizontal="general" vertical="center" textRotation="0" wrapText="false" indent="0" shrinkToFit="false"/>
      <protection locked="true" hidden="false"/>
    </xf>
    <xf numFmtId="164" fontId="9" fillId="0" borderId="47" xfId="0" applyFont="true" applyBorder="true" applyAlignment="true" applyProtection="false">
      <alignment horizontal="center" vertical="center" textRotation="0" wrapText="true" indent="0" shrinkToFit="false"/>
      <protection locked="true" hidden="false"/>
    </xf>
    <xf numFmtId="168" fontId="9" fillId="0" borderId="32" xfId="0" applyFont="true" applyBorder="true" applyAlignment="true" applyProtection="false">
      <alignment horizontal="center" vertical="center" textRotation="0" wrapText="true" indent="0" shrinkToFit="false"/>
      <protection locked="true" hidden="false"/>
    </xf>
    <xf numFmtId="164" fontId="15" fillId="0" borderId="94" xfId="0" applyFont="true" applyBorder="true" applyAlignment="true" applyProtection="false">
      <alignment horizontal="left" vertical="center" textRotation="0" wrapText="true" indent="0" shrinkToFit="false"/>
      <protection locked="true" hidden="false"/>
    </xf>
    <xf numFmtId="164" fontId="7" fillId="0" borderId="95" xfId="0" applyFont="true" applyBorder="true" applyAlignment="true" applyProtection="false">
      <alignment horizontal="general" vertical="center" textRotation="0" wrapText="true" indent="0" shrinkToFit="false"/>
      <protection locked="true" hidden="false"/>
    </xf>
    <xf numFmtId="164" fontId="7" fillId="0" borderId="20" xfId="0" applyFont="true" applyBorder="true" applyAlignment="true" applyProtection="false">
      <alignment horizontal="general" vertical="center" textRotation="0" wrapText="true" indent="0" shrinkToFit="false"/>
      <protection locked="true" hidden="false"/>
    </xf>
    <xf numFmtId="167" fontId="16" fillId="0" borderId="31" xfId="0" applyFont="true" applyBorder="true" applyAlignment="true" applyProtection="false">
      <alignment horizontal="general" vertical="center" textRotation="0" wrapText="false" indent="0" shrinkToFit="false"/>
      <protection locked="true" hidden="false"/>
    </xf>
    <xf numFmtId="164" fontId="31" fillId="0" borderId="94" xfId="0" applyFont="true" applyBorder="true" applyAlignment="true" applyProtection="false">
      <alignment horizontal="left" vertical="center" textRotation="0" wrapText="true" indent="0" shrinkToFit="false"/>
      <protection locked="true" hidden="false"/>
    </xf>
    <xf numFmtId="164" fontId="8" fillId="0" borderId="31" xfId="0" applyFont="true" applyBorder="true" applyAlignment="true" applyProtection="false">
      <alignment horizontal="general" vertical="center" textRotation="0" wrapText="false" indent="0" shrinkToFit="false"/>
      <protection locked="true" hidden="false"/>
    </xf>
    <xf numFmtId="167" fontId="16" fillId="0" borderId="31" xfId="0" applyFont="true" applyBorder="true" applyAlignment="true" applyProtection="false">
      <alignment horizontal="center" vertical="center" textRotation="0" wrapText="true" indent="0" shrinkToFit="false"/>
      <protection locked="true" hidden="false"/>
    </xf>
    <xf numFmtId="164" fontId="7" fillId="0" borderId="95" xfId="0" applyFont="true" applyBorder="true" applyAlignment="true" applyProtection="false">
      <alignment horizontal="general" vertical="center" textRotation="0" wrapText="false" indent="0" shrinkToFit="false"/>
      <protection locked="true" hidden="false"/>
    </xf>
    <xf numFmtId="164" fontId="9" fillId="0" borderId="94" xfId="0" applyFont="true" applyBorder="true" applyAlignment="true" applyProtection="false">
      <alignment horizontal="left" vertical="center" textRotation="0" wrapText="true" indent="0" shrinkToFit="false"/>
      <protection locked="true" hidden="false"/>
    </xf>
    <xf numFmtId="177" fontId="16" fillId="0" borderId="31" xfId="0" applyFont="true" applyBorder="true" applyAlignment="true" applyProtection="false">
      <alignment horizontal="right" vertical="center" textRotation="0" wrapText="true" indent="0" shrinkToFit="false"/>
      <protection locked="true" hidden="false"/>
    </xf>
    <xf numFmtId="164" fontId="16" fillId="0" borderId="57" xfId="0" applyFont="true" applyBorder="true" applyAlignment="true" applyProtection="false">
      <alignment horizontal="center" vertical="center" textRotation="0" wrapText="false" indent="0" shrinkToFit="false"/>
      <protection locked="true" hidden="false"/>
    </xf>
    <xf numFmtId="177" fontId="16" fillId="0" borderId="65" xfId="0" applyFont="true" applyBorder="true" applyAlignment="true" applyProtection="false">
      <alignment horizontal="right" vertical="center" textRotation="0" wrapText="true" indent="0" shrinkToFit="false"/>
      <protection locked="true" hidden="false"/>
    </xf>
    <xf numFmtId="164" fontId="16" fillId="0" borderId="60" xfId="0" applyFont="true" applyBorder="true" applyAlignment="true" applyProtection="false">
      <alignment horizontal="general" vertical="center" textRotation="0" wrapText="false" indent="0" shrinkToFit="false"/>
      <protection locked="true" hidden="false"/>
    </xf>
    <xf numFmtId="164" fontId="16" fillId="0" borderId="77" xfId="0" applyFont="true" applyBorder="true" applyAlignment="true" applyProtection="false">
      <alignment horizontal="center" vertical="center" textRotation="0" wrapText="true" indent="0" shrinkToFit="false"/>
      <protection locked="true" hidden="false"/>
    </xf>
    <xf numFmtId="177" fontId="30" fillId="0" borderId="96" xfId="0" applyFont="true" applyBorder="true" applyAlignment="true" applyProtection="false">
      <alignment horizontal="center" vertical="center" textRotation="0" wrapText="true" indent="0" shrinkToFit="false"/>
      <protection locked="true" hidden="false"/>
    </xf>
    <xf numFmtId="164" fontId="16" fillId="0" borderId="95" xfId="0" applyFont="true" applyBorder="true" applyAlignment="true" applyProtection="false">
      <alignment horizontal="general" vertical="center" textRotation="0" wrapText="false" indent="0" shrinkToFit="false"/>
      <protection locked="true" hidden="false"/>
    </xf>
    <xf numFmtId="164" fontId="16" fillId="0" borderId="0" xfId="0" applyFont="true" applyBorder="true" applyAlignment="true" applyProtection="false">
      <alignment horizontal="center" vertical="center" textRotation="0" wrapText="true" indent="0" shrinkToFit="false"/>
      <protection locked="true" hidden="false"/>
    </xf>
    <xf numFmtId="177" fontId="30" fillId="0" borderId="97" xfId="0" applyFont="true" applyBorder="true" applyAlignment="true" applyProtection="false">
      <alignment horizontal="center" vertical="center" textRotation="0" wrapText="true" indent="0" shrinkToFit="false"/>
      <protection locked="true" hidden="false"/>
    </xf>
    <xf numFmtId="177" fontId="16" fillId="0" borderId="28" xfId="0" applyFont="true" applyBorder="true" applyAlignment="true" applyProtection="false">
      <alignment horizontal="right" vertical="center" textRotation="0" wrapText="false" indent="0" shrinkToFit="false"/>
      <protection locked="true" hidden="false"/>
    </xf>
    <xf numFmtId="164" fontId="16" fillId="0" borderId="92" xfId="0" applyFont="true" applyBorder="true" applyAlignment="true" applyProtection="false">
      <alignment horizontal="general" vertical="center" textRotation="0" wrapText="false" indent="0" shrinkToFit="false"/>
      <protection locked="true" hidden="false"/>
    </xf>
    <xf numFmtId="164" fontId="16" fillId="0" borderId="93" xfId="0" applyFont="true" applyBorder="true" applyAlignment="true" applyProtection="false">
      <alignment horizontal="general" vertical="center" textRotation="0" wrapText="false" indent="0" shrinkToFit="false"/>
      <protection locked="true" hidden="false"/>
    </xf>
    <xf numFmtId="177" fontId="16" fillId="0" borderId="31" xfId="0" applyFont="true" applyBorder="true" applyAlignment="true" applyProtection="false">
      <alignment horizontal="right" vertical="center" textRotation="0" wrapText="false" indent="0" shrinkToFit="false"/>
      <protection locked="true" hidden="false"/>
    </xf>
    <xf numFmtId="177" fontId="9" fillId="0" borderId="31" xfId="0" applyFont="true" applyBorder="true" applyAlignment="true" applyProtection="false">
      <alignment horizontal="general" vertical="center" textRotation="0" wrapText="false" indent="0" shrinkToFit="false"/>
      <protection locked="true" hidden="false"/>
    </xf>
    <xf numFmtId="164" fontId="16" fillId="0" borderId="57" xfId="0" applyFont="true" applyBorder="true" applyAlignment="true" applyProtection="false">
      <alignment horizontal="center" vertical="center" textRotation="0" wrapText="true" indent="0" shrinkToFit="false"/>
      <protection locked="true" hidden="false"/>
    </xf>
    <xf numFmtId="164" fontId="8" fillId="0" borderId="65" xfId="0" applyFont="true" applyBorder="true" applyAlignment="true" applyProtection="false">
      <alignment horizontal="general" vertical="center" textRotation="0" wrapText="false" indent="0" shrinkToFit="false"/>
      <protection locked="true" hidden="false"/>
    </xf>
    <xf numFmtId="164" fontId="9" fillId="0" borderId="28" xfId="0" applyFont="true" applyBorder="true" applyAlignment="true" applyProtection="false">
      <alignment horizontal="center" vertical="center" textRotation="0" wrapText="true" indent="0" shrinkToFit="false"/>
      <protection locked="true" hidden="false"/>
    </xf>
    <xf numFmtId="168" fontId="9" fillId="0" borderId="29" xfId="0" applyFont="true" applyBorder="true" applyAlignment="true" applyProtection="false">
      <alignment horizontal="center" vertical="center" textRotation="0" wrapText="true" indent="0" shrinkToFit="false"/>
      <protection locked="true" hidden="false"/>
    </xf>
    <xf numFmtId="164" fontId="16" fillId="0" borderId="95" xfId="0" applyFont="true" applyBorder="true" applyAlignment="true" applyProtection="false">
      <alignment horizontal="general" vertical="center" textRotation="0" wrapText="true" indent="0" shrinkToFit="false"/>
      <protection locked="true" hidden="false"/>
    </xf>
    <xf numFmtId="164" fontId="16" fillId="0" borderId="20" xfId="0" applyFont="true" applyBorder="true" applyAlignment="true" applyProtection="false">
      <alignment horizontal="general" vertical="center" textRotation="0" wrapText="true" indent="0" shrinkToFit="false"/>
      <protection locked="true" hidden="false"/>
    </xf>
    <xf numFmtId="164" fontId="16" fillId="0" borderId="94" xfId="0" applyFont="true" applyBorder="true" applyAlignment="true" applyProtection="false">
      <alignment horizontal="left" vertical="center" textRotation="0" wrapText="false" indent="0" shrinkToFit="false"/>
      <protection locked="true" hidden="false"/>
    </xf>
    <xf numFmtId="164" fontId="16" fillId="0" borderId="95" xfId="0" applyFont="true" applyBorder="true" applyAlignment="true" applyProtection="false">
      <alignment horizontal="general" vertical="top" textRotation="0" wrapText="true" indent="0" shrinkToFit="false"/>
      <protection locked="true" hidden="false"/>
    </xf>
    <xf numFmtId="164" fontId="16" fillId="0" borderId="20" xfId="0" applyFont="true" applyBorder="true" applyAlignment="true" applyProtection="false">
      <alignment horizontal="general" vertical="top" textRotation="0" wrapText="true" indent="0" shrinkToFit="false"/>
      <protection locked="true" hidden="false"/>
    </xf>
    <xf numFmtId="164" fontId="5" fillId="0" borderId="98" xfId="0" applyFont="true" applyBorder="true" applyAlignment="true" applyProtection="false">
      <alignment horizontal="general" vertical="center" textRotation="0" wrapText="false" indent="0" shrinkToFit="false"/>
      <protection locked="true" hidden="false"/>
    </xf>
    <xf numFmtId="167" fontId="30" fillId="0" borderId="99" xfId="0" applyFont="true" applyBorder="true" applyAlignment="true" applyProtection="false">
      <alignment horizontal="center" vertical="center" textRotation="0" wrapText="true" indent="0" shrinkToFit="false"/>
      <protection locked="true" hidden="false"/>
    </xf>
    <xf numFmtId="164" fontId="16" fillId="0" borderId="95" xfId="0" applyFont="true" applyBorder="true" applyAlignment="true" applyProtection="false">
      <alignment horizontal="general" vertical="top" textRotation="0" wrapText="false" indent="0" shrinkToFit="false"/>
      <protection locked="true" hidden="false"/>
    </xf>
    <xf numFmtId="164" fontId="7" fillId="0" borderId="100" xfId="0" applyFont="true" applyBorder="true" applyAlignment="true" applyProtection="false">
      <alignment horizontal="center" vertical="center" textRotation="0" wrapText="true" indent="0" shrinkToFit="false"/>
      <protection locked="true" hidden="false"/>
    </xf>
    <xf numFmtId="164" fontId="7" fillId="0" borderId="95" xfId="0" applyFont="true" applyBorder="true" applyAlignment="true" applyProtection="false">
      <alignment horizontal="general" vertical="top" textRotation="0" wrapText="true" indent="0" shrinkToFit="false"/>
      <protection locked="true" hidden="false"/>
    </xf>
    <xf numFmtId="170" fontId="9" fillId="0" borderId="0" xfId="0" applyFont="true" applyBorder="true" applyAlignment="true" applyProtection="false">
      <alignment horizontal="center" vertical="center" textRotation="0" wrapText="false" indent="0" shrinkToFit="false"/>
      <protection locked="true" hidden="false"/>
    </xf>
    <xf numFmtId="164" fontId="36" fillId="0" borderId="101" xfId="0" applyFont="true" applyBorder="true" applyAlignment="true" applyProtection="false">
      <alignment horizontal="center" vertical="center" textRotation="0" wrapText="true" indent="0" shrinkToFit="false"/>
      <protection locked="true" hidden="false"/>
    </xf>
    <xf numFmtId="164" fontId="37" fillId="0" borderId="101" xfId="0" applyFont="true" applyBorder="true" applyAlignment="true" applyProtection="false">
      <alignment horizontal="center" vertical="center" textRotation="0" wrapText="true" indent="0" shrinkToFit="false"/>
      <protection locked="true" hidden="false"/>
    </xf>
    <xf numFmtId="164" fontId="38" fillId="0" borderId="101" xfId="0" applyFont="true" applyBorder="true" applyAlignment="true" applyProtection="false">
      <alignment horizontal="center" vertical="center" textRotation="0" wrapText="true" indent="0" shrinkToFit="false"/>
      <protection locked="true" hidden="false"/>
    </xf>
    <xf numFmtId="164" fontId="16" fillId="0" borderId="93" xfId="0" applyFont="true" applyBorder="true" applyAlignment="true" applyProtection="false">
      <alignment horizontal="general" vertical="top" textRotation="0" wrapText="true" indent="0" shrinkToFit="false"/>
      <protection locked="true" hidden="false"/>
    </xf>
    <xf numFmtId="164" fontId="9" fillId="0" borderId="0" xfId="0" applyFont="true" applyBorder="true" applyAlignment="true" applyProtection="false">
      <alignment horizontal="general" vertical="center" textRotation="0" wrapText="false" indent="0" shrinkToFit="false"/>
      <protection locked="true" hidden="false"/>
    </xf>
    <xf numFmtId="168" fontId="39" fillId="0" borderId="47" xfId="0" applyFont="true" applyBorder="true" applyAlignment="true" applyProtection="false">
      <alignment horizontal="center" vertical="bottom" textRotation="0" wrapText="false" indent="0" shrinkToFit="false"/>
      <protection locked="true" hidden="false"/>
    </xf>
    <xf numFmtId="168" fontId="40" fillId="0" borderId="47" xfId="0" applyFont="true" applyBorder="true" applyAlignment="true" applyProtection="false">
      <alignment horizontal="center" vertical="center" textRotation="0" wrapText="true" indent="0" shrinkToFit="false"/>
      <protection locked="true" hidden="false"/>
    </xf>
    <xf numFmtId="168" fontId="9" fillId="0" borderId="47" xfId="0" applyFont="true" applyBorder="true" applyAlignment="true" applyProtection="false">
      <alignment horizontal="center" vertical="center" textRotation="0" wrapText="true" indent="0" shrinkToFit="false"/>
      <protection locked="true" hidden="false"/>
    </xf>
    <xf numFmtId="168" fontId="39" fillId="0" borderId="31" xfId="0" applyFont="true" applyBorder="true" applyAlignment="true" applyProtection="false">
      <alignment horizontal="center" vertical="bottom" textRotation="0" wrapText="false" indent="0" shrinkToFit="false"/>
      <protection locked="true" hidden="false"/>
    </xf>
    <xf numFmtId="168" fontId="40" fillId="0" borderId="31" xfId="0" applyFont="true" applyBorder="true" applyAlignment="true" applyProtection="false">
      <alignment horizontal="center" vertical="center" textRotation="0" wrapText="true" indent="0" shrinkToFit="false"/>
      <protection locked="true" hidden="false"/>
    </xf>
    <xf numFmtId="168" fontId="41" fillId="0" borderId="31" xfId="0" applyFont="true" applyBorder="true" applyAlignment="true" applyProtection="false">
      <alignment horizontal="center" vertical="center" textRotation="0" wrapText="true" indent="0" shrinkToFit="false"/>
      <protection locked="true" hidden="false"/>
    </xf>
    <xf numFmtId="169" fontId="16" fillId="0" borderId="95" xfId="19" applyFont="true" applyBorder="true" applyAlignment="true" applyProtection="true">
      <alignment horizontal="general" vertical="center" textRotation="0" wrapText="false" indent="0" shrinkToFit="false"/>
      <protection locked="true" hidden="false"/>
    </xf>
    <xf numFmtId="169" fontId="16" fillId="0" borderId="20" xfId="19" applyFont="true" applyBorder="true" applyAlignment="true" applyProtection="true">
      <alignment horizontal="general" vertical="center" textRotation="0" wrapText="false" indent="0" shrinkToFit="false"/>
      <protection locked="true" hidden="false"/>
    </xf>
    <xf numFmtId="164" fontId="38" fillId="0" borderId="102" xfId="0" applyFont="true" applyBorder="true" applyAlignment="true" applyProtection="false">
      <alignment horizontal="center" vertical="center" textRotation="0" wrapText="true" indent="0" shrinkToFit="false"/>
      <protection locked="true" hidden="false"/>
    </xf>
    <xf numFmtId="168" fontId="9" fillId="0" borderId="31" xfId="0" applyFont="true" applyBorder="true" applyAlignment="true" applyProtection="false">
      <alignment horizontal="center" vertical="center" textRotation="0" wrapText="true" indent="0" shrinkToFit="false"/>
      <protection locked="true" hidden="false"/>
    </xf>
    <xf numFmtId="168" fontId="39" fillId="0" borderId="4" xfId="0" applyFont="true" applyBorder="true" applyAlignment="true" applyProtection="false">
      <alignment horizontal="center" vertical="bottom" textRotation="0" wrapText="false" indent="0" shrinkToFit="false"/>
      <protection locked="true" hidden="false"/>
    </xf>
    <xf numFmtId="168" fontId="40" fillId="0" borderId="4" xfId="0" applyFont="true" applyBorder="true" applyAlignment="true" applyProtection="false">
      <alignment horizontal="center" vertical="center" textRotation="0" wrapText="true" indent="0" shrinkToFit="false"/>
      <protection locked="true" hidden="false"/>
    </xf>
    <xf numFmtId="168" fontId="9" fillId="0" borderId="103" xfId="0" applyFont="true" applyBorder="true" applyAlignment="true" applyProtection="false">
      <alignment horizontal="center" vertical="center" textRotation="0" wrapText="true" indent="0" shrinkToFit="false"/>
      <protection locked="true" hidden="false"/>
    </xf>
    <xf numFmtId="164" fontId="8" fillId="0" borderId="19" xfId="0" applyFont="true" applyBorder="true" applyAlignment="true" applyProtection="false">
      <alignment horizontal="general" vertical="center" textRotation="0" wrapText="true" indent="0" shrinkToFit="false"/>
      <protection locked="true" hidden="false"/>
    </xf>
    <xf numFmtId="164" fontId="8" fillId="0" borderId="0" xfId="0" applyFont="true" applyBorder="true" applyAlignment="true" applyProtection="false">
      <alignment horizontal="general" vertical="center" textRotation="0" wrapText="true" indent="0" shrinkToFit="false"/>
      <protection locked="true" hidden="false"/>
    </xf>
    <xf numFmtId="164" fontId="8" fillId="0" borderId="20" xfId="0" applyFont="true" applyBorder="true" applyAlignment="true" applyProtection="false">
      <alignment horizontal="general" vertical="center" textRotation="0" wrapText="true" indent="0" shrinkToFit="false"/>
      <protection locked="true" hidden="false"/>
    </xf>
    <xf numFmtId="164" fontId="17" fillId="0" borderId="25" xfId="0" applyFont="true" applyBorder="true" applyAlignment="true" applyProtection="false">
      <alignment horizontal="left" vertical="center" textRotation="0" wrapText="true" indent="0" shrinkToFit="false"/>
      <protection locked="true" hidden="false"/>
    </xf>
    <xf numFmtId="164" fontId="16" fillId="0" borderId="3" xfId="0" applyFont="true" applyBorder="true" applyAlignment="true" applyProtection="false">
      <alignment horizontal="general" vertical="center" textRotation="0" wrapText="true" indent="0" shrinkToFit="false"/>
      <protection locked="true" hidden="false"/>
    </xf>
    <xf numFmtId="165" fontId="6" fillId="0" borderId="14" xfId="0" applyFont="true" applyBorder="true" applyAlignment="true" applyProtection="true">
      <alignment horizontal="center" vertical="center" textRotation="0" wrapText="false" indent="0" shrinkToFit="false"/>
      <protection locked="true" hidden="false"/>
    </xf>
    <xf numFmtId="165" fontId="7" fillId="0" borderId="4" xfId="21" applyFont="true" applyBorder="true" applyAlignment="true" applyProtection="true">
      <alignment horizontal="center" vertical="center" textRotation="0" wrapText="false" indent="0" shrinkToFit="false"/>
      <protection locked="true" hidden="false"/>
    </xf>
    <xf numFmtId="165" fontId="8" fillId="0" borderId="104" xfId="0" applyFont="true" applyBorder="true" applyAlignment="true" applyProtection="true">
      <alignment horizontal="center" vertical="center" textRotation="0" wrapText="false" indent="0" shrinkToFit="false"/>
      <protection locked="false" hidden="false"/>
    </xf>
    <xf numFmtId="165" fontId="42" fillId="0" borderId="15" xfId="0" applyFont="true" applyBorder="true" applyAlignment="true" applyProtection="false">
      <alignment horizontal="center" vertical="bottom" textRotation="0" wrapText="true" indent="0" shrinkToFit="false"/>
      <protection locked="true" hidden="false"/>
    </xf>
    <xf numFmtId="164" fontId="7" fillId="0" borderId="38" xfId="0" applyFont="true" applyBorder="true" applyAlignment="true" applyProtection="false">
      <alignment horizontal="center" vertical="center" textRotation="0" wrapText="true" indent="0" shrinkToFit="false"/>
      <protection locked="true" hidden="false"/>
    </xf>
    <xf numFmtId="165" fontId="43" fillId="0" borderId="105" xfId="0" applyFont="true" applyBorder="true" applyAlignment="true" applyProtection="false">
      <alignment horizontal="center" vertical="top" textRotation="0" wrapText="true" indent="0" shrinkToFit="false"/>
      <protection locked="true" hidden="false"/>
    </xf>
    <xf numFmtId="164" fontId="16" fillId="0" borderId="19" xfId="0" applyFont="true" applyBorder="true" applyAlignment="true" applyProtection="false">
      <alignment horizontal="center" vertical="center" textRotation="0" wrapText="false" indent="0" shrinkToFit="false"/>
      <protection locked="true" hidden="false"/>
    </xf>
    <xf numFmtId="164" fontId="16" fillId="0" borderId="0" xfId="0" applyFont="true" applyBorder="true" applyAlignment="true" applyProtection="false">
      <alignment horizontal="center" vertical="center" textRotation="0" wrapText="false" indent="0" shrinkToFit="false"/>
      <protection locked="true" hidden="false"/>
    </xf>
    <xf numFmtId="164" fontId="16" fillId="0" borderId="98" xfId="0" applyFont="true" applyBorder="true" applyAlignment="true" applyProtection="false">
      <alignment horizontal="center" vertical="center" textRotation="0" wrapText="false" indent="0" shrinkToFit="false"/>
      <protection locked="true" hidden="false"/>
    </xf>
    <xf numFmtId="164" fontId="16" fillId="0" borderId="20" xfId="0" applyFont="true" applyBorder="true" applyAlignment="true" applyProtection="false">
      <alignment horizontal="center" vertical="center" textRotation="0" wrapText="false" indent="0" shrinkToFit="false"/>
      <protection locked="true" hidden="false"/>
    </xf>
    <xf numFmtId="164" fontId="44" fillId="0" borderId="106" xfId="0" applyFont="true" applyBorder="true" applyAlignment="true" applyProtection="false">
      <alignment horizontal="center" vertical="center" textRotation="0" wrapText="false" indent="0" shrinkToFit="false"/>
      <protection locked="true" hidden="false"/>
    </xf>
    <xf numFmtId="164" fontId="44" fillId="0" borderId="107" xfId="0" applyFont="true" applyBorder="true" applyAlignment="true" applyProtection="false">
      <alignment horizontal="center" vertical="center" textRotation="0" wrapText="false" indent="0" shrinkToFit="false"/>
      <protection locked="true" hidden="false"/>
    </xf>
    <xf numFmtId="164" fontId="45" fillId="0" borderId="108" xfId="0" applyFont="true" applyBorder="true" applyAlignment="true" applyProtection="false">
      <alignment horizontal="center" vertical="center" textRotation="0" wrapText="false" indent="0" shrinkToFit="false"/>
      <protection locked="true" hidden="false"/>
    </xf>
    <xf numFmtId="164" fontId="45" fillId="0" borderId="107" xfId="0" applyFont="true" applyBorder="true" applyAlignment="true" applyProtection="false">
      <alignment horizontal="center" vertical="center" textRotation="0" wrapText="false" indent="0" shrinkToFit="false"/>
      <protection locked="true" hidden="false"/>
    </xf>
    <xf numFmtId="164" fontId="45" fillId="0" borderId="109" xfId="0" applyFont="true" applyBorder="true" applyAlignment="true" applyProtection="false">
      <alignment horizontal="center" vertical="center" textRotation="0" wrapText="false" indent="0" shrinkToFit="false"/>
      <protection locked="true" hidden="false"/>
    </xf>
    <xf numFmtId="164" fontId="16" fillId="0" borderId="62" xfId="0" applyFont="true" applyBorder="true" applyAlignment="true" applyProtection="false">
      <alignment horizontal="center" vertical="center" textRotation="0" wrapText="false" indent="0" shrinkToFit="false"/>
      <protection locked="true" hidden="false"/>
    </xf>
    <xf numFmtId="164" fontId="16" fillId="0" borderId="50" xfId="0" applyFont="true" applyBorder="true" applyAlignment="true" applyProtection="false">
      <alignment horizontal="center" vertical="center" textRotation="0" wrapText="false" indent="0" shrinkToFit="false"/>
      <protection locked="true" hidden="false"/>
    </xf>
    <xf numFmtId="164" fontId="16" fillId="0" borderId="62" xfId="0" applyFont="true" applyBorder="true" applyAlignment="true" applyProtection="false">
      <alignment horizontal="left" vertical="center" textRotation="0" wrapText="false" indent="0" shrinkToFit="false"/>
      <protection locked="true" hidden="false"/>
    </xf>
    <xf numFmtId="164" fontId="16" fillId="0" borderId="52" xfId="0" applyFont="true" applyBorder="true" applyAlignment="true" applyProtection="false">
      <alignment horizontal="center" vertical="center" textRotation="0" wrapText="false" indent="0" shrinkToFit="false"/>
      <protection locked="true" hidden="false"/>
    </xf>
    <xf numFmtId="164" fontId="46" fillId="0" borderId="110" xfId="0" applyFont="true" applyBorder="true" applyAlignment="true" applyProtection="false">
      <alignment horizontal="center" vertical="center" textRotation="0" wrapText="false" indent="0" shrinkToFit="false"/>
      <protection locked="true" hidden="false"/>
    </xf>
    <xf numFmtId="164" fontId="46" fillId="0" borderId="11" xfId="0" applyFont="true" applyBorder="true" applyAlignment="true" applyProtection="false">
      <alignment horizontal="center" vertical="center" textRotation="0" wrapText="false" indent="0" shrinkToFit="false"/>
      <protection locked="true" hidden="false"/>
    </xf>
    <xf numFmtId="164" fontId="47" fillId="0" borderId="84" xfId="0" applyFont="true" applyBorder="true" applyAlignment="true" applyProtection="false">
      <alignment horizontal="center" vertical="center" textRotation="0" wrapText="false" indent="0" shrinkToFit="false"/>
      <protection locked="true" hidden="false"/>
    </xf>
    <xf numFmtId="164" fontId="47" fillId="0" borderId="11" xfId="0" applyFont="true" applyBorder="true" applyAlignment="true" applyProtection="false">
      <alignment horizontal="center" vertical="center" textRotation="0" wrapText="false" indent="0" shrinkToFit="false"/>
      <protection locked="true" hidden="false"/>
    </xf>
    <xf numFmtId="164" fontId="47" fillId="0" borderId="12" xfId="0" applyFont="true" applyBorder="true" applyAlignment="true" applyProtection="false">
      <alignment horizontal="center" vertical="center" textRotation="0" wrapText="false" indent="0" shrinkToFit="false"/>
      <protection locked="true" hidden="false"/>
    </xf>
    <xf numFmtId="164" fontId="16" fillId="0" borderId="46" xfId="0" applyFont="true" applyBorder="true" applyAlignment="true" applyProtection="false">
      <alignment horizontal="general" vertical="center" textRotation="0" wrapText="false" indent="0" shrinkToFit="false"/>
      <protection locked="true" hidden="false"/>
    </xf>
    <xf numFmtId="164" fontId="16" fillId="0" borderId="47" xfId="0" applyFont="true" applyBorder="true" applyAlignment="true" applyProtection="false">
      <alignment horizontal="center" vertical="center" textRotation="0" wrapText="false" indent="0" shrinkToFit="false"/>
      <protection locked="true" hidden="false"/>
    </xf>
    <xf numFmtId="164" fontId="16" fillId="0" borderId="111" xfId="0" applyFont="true" applyBorder="true" applyAlignment="true" applyProtection="false">
      <alignment horizontal="center" vertical="center" textRotation="0" wrapText="false" indent="0" shrinkToFit="false"/>
      <protection locked="true" hidden="false"/>
    </xf>
    <xf numFmtId="164" fontId="16" fillId="0" borderId="31" xfId="0" applyFont="true" applyBorder="true" applyAlignment="true" applyProtection="false">
      <alignment horizontal="left" vertical="center" textRotation="0" wrapText="true" indent="0" shrinkToFit="false"/>
      <protection locked="true" hidden="false"/>
    </xf>
    <xf numFmtId="164" fontId="16" fillId="0" borderId="48" xfId="0" applyFont="true" applyBorder="true" applyAlignment="true" applyProtection="false">
      <alignment horizontal="center" vertical="center" textRotation="0" wrapText="false" indent="0" shrinkToFit="false"/>
      <protection locked="true" hidden="false"/>
    </xf>
    <xf numFmtId="164" fontId="16" fillId="0" borderId="53" xfId="0" applyFont="true" applyBorder="true" applyAlignment="true" applyProtection="false">
      <alignment horizontal="general" vertical="center" textRotation="0" wrapText="true" indent="0" shrinkToFit="false"/>
      <protection locked="true" hidden="false"/>
    </xf>
    <xf numFmtId="164" fontId="16" fillId="0" borderId="31" xfId="0" applyFont="true" applyBorder="true" applyAlignment="true" applyProtection="false">
      <alignment horizontal="center" vertical="center" textRotation="0" wrapText="false" indent="0" shrinkToFit="false"/>
      <protection locked="true" hidden="false"/>
    </xf>
    <xf numFmtId="164" fontId="16" fillId="0" borderId="54" xfId="0" applyFont="true" applyBorder="true" applyAlignment="true" applyProtection="false">
      <alignment horizontal="center" vertical="center" textRotation="0" wrapText="false" indent="0" shrinkToFit="false"/>
      <protection locked="true" hidden="false"/>
    </xf>
    <xf numFmtId="164" fontId="16" fillId="0" borderId="56" xfId="0" applyFont="true" applyBorder="true" applyAlignment="true" applyProtection="false">
      <alignment horizontal="center" vertical="center" textRotation="0" wrapText="false" indent="0" shrinkToFit="false"/>
      <protection locked="true" hidden="false"/>
    </xf>
    <xf numFmtId="164" fontId="16" fillId="0" borderId="16" xfId="0" applyFont="true" applyBorder="true" applyAlignment="true" applyProtection="false">
      <alignment horizontal="justify" vertical="center" textRotation="0" wrapText="true" indent="0" shrinkToFit="false"/>
      <protection locked="true" hidden="false"/>
    </xf>
    <xf numFmtId="164" fontId="16" fillId="0" borderId="17" xfId="0" applyFont="true" applyBorder="true" applyAlignment="true" applyProtection="false">
      <alignment horizontal="justify" vertical="center" textRotation="0" wrapText="false" indent="0" shrinkToFit="false"/>
      <protection locked="true" hidden="false"/>
    </xf>
    <xf numFmtId="164" fontId="16" fillId="0" borderId="7" xfId="0" applyFont="true" applyBorder="true" applyAlignment="true" applyProtection="false">
      <alignment horizontal="center" vertical="center" textRotation="0" wrapText="false" indent="0" shrinkToFit="false"/>
      <protection locked="true" hidden="false"/>
    </xf>
    <xf numFmtId="164" fontId="16" fillId="0" borderId="17" xfId="0" applyFont="true" applyBorder="true" applyAlignment="true" applyProtection="false">
      <alignment horizontal="center" vertical="center" textRotation="0" wrapText="false" indent="0" shrinkToFit="false"/>
      <protection locked="true" hidden="false"/>
    </xf>
    <xf numFmtId="164" fontId="15" fillId="0" borderId="112" xfId="0" applyFont="true" applyBorder="true" applyAlignment="true" applyProtection="false">
      <alignment horizontal="center" vertical="center" textRotation="0" wrapText="false" indent="0" shrinkToFit="false"/>
      <protection locked="true" hidden="false"/>
    </xf>
    <xf numFmtId="164" fontId="15" fillId="0" borderId="113" xfId="0" applyFont="true" applyBorder="true" applyAlignment="true" applyProtection="false">
      <alignment horizontal="center" vertical="center" textRotation="0" wrapText="false" indent="0" shrinkToFit="false"/>
      <protection locked="true" hidden="false"/>
    </xf>
    <xf numFmtId="164" fontId="16" fillId="0" borderId="21" xfId="0" applyFont="true" applyBorder="true" applyAlignment="true" applyProtection="false">
      <alignment horizontal="justify" vertical="center" textRotation="0" wrapText="true" indent="0" shrinkToFit="false"/>
      <protection locked="true" hidden="false"/>
    </xf>
    <xf numFmtId="164" fontId="16" fillId="0" borderId="22" xfId="0" applyFont="true" applyBorder="true" applyAlignment="true" applyProtection="false">
      <alignment horizontal="justify" vertical="center" textRotation="0" wrapText="false" indent="0" shrinkToFit="false"/>
      <protection locked="true" hidden="false"/>
    </xf>
    <xf numFmtId="164" fontId="16" fillId="0" borderId="9" xfId="0" applyFont="true" applyBorder="true" applyAlignment="true" applyProtection="false">
      <alignment horizontal="center" vertical="center" textRotation="0" wrapText="false" indent="0" shrinkToFit="false"/>
      <protection locked="true" hidden="false"/>
    </xf>
    <xf numFmtId="164" fontId="16" fillId="0" borderId="22" xfId="0" applyFont="true" applyBorder="true" applyAlignment="true" applyProtection="false">
      <alignment horizontal="center" vertical="center" textRotation="0" wrapText="false" indent="0" shrinkToFit="false"/>
      <protection locked="true" hidden="false"/>
    </xf>
    <xf numFmtId="164" fontId="15" fillId="0" borderId="9" xfId="0" applyFont="true" applyBorder="true" applyAlignment="true" applyProtection="false">
      <alignment horizontal="center" vertical="center" textRotation="0" wrapText="false" indent="0" shrinkToFit="false"/>
      <protection locked="true" hidden="false"/>
    </xf>
    <xf numFmtId="165" fontId="15" fillId="4" borderId="114" xfId="0" applyFont="true" applyBorder="true" applyAlignment="true" applyProtection="false">
      <alignment horizontal="center" vertical="center" textRotation="0" wrapText="false" indent="0" shrinkToFit="false"/>
      <protection locked="true" hidden="false"/>
    </xf>
    <xf numFmtId="164" fontId="16" fillId="0" borderId="77" xfId="0" applyFont="true" applyBorder="true" applyAlignment="true" applyProtection="false">
      <alignment horizontal="center" vertical="center" textRotation="0" wrapText="false" indent="0" shrinkToFit="false"/>
      <protection locked="true" hidden="false"/>
    </xf>
    <xf numFmtId="164" fontId="16" fillId="0" borderId="115" xfId="0" applyFont="true" applyBorder="true" applyAlignment="true" applyProtection="false">
      <alignment horizontal="center" vertical="center" textRotation="0" wrapText="false" indent="0" shrinkToFit="false"/>
      <protection locked="true" hidden="false"/>
    </xf>
    <xf numFmtId="164" fontId="16" fillId="0" borderId="116" xfId="0" applyFont="true" applyBorder="true" applyAlignment="true" applyProtection="false">
      <alignment horizontal="justify" vertical="center" textRotation="0" wrapText="true" indent="0" shrinkToFit="false"/>
      <protection locked="true" hidden="false"/>
    </xf>
    <xf numFmtId="164" fontId="15" fillId="0" borderId="117" xfId="0" applyFont="true" applyBorder="true" applyAlignment="true" applyProtection="false">
      <alignment horizontal="center" vertical="center" textRotation="0" wrapText="false" indent="0" shrinkToFit="false"/>
      <protection locked="true" hidden="false"/>
    </xf>
    <xf numFmtId="164" fontId="16" fillId="0" borderId="57" xfId="0" applyFont="true" applyBorder="true" applyAlignment="true" applyProtection="false">
      <alignment horizontal="general" vertical="center" textRotation="0" wrapText="true" indent="0" shrinkToFit="false"/>
      <protection locked="true" hidden="false"/>
    </xf>
    <xf numFmtId="164" fontId="16" fillId="0" borderId="65" xfId="0" applyFont="true" applyBorder="true" applyAlignment="true" applyProtection="false">
      <alignment horizontal="center" vertical="center" textRotation="0" wrapText="false" indent="0" shrinkToFit="false"/>
      <protection locked="true" hidden="false"/>
    </xf>
    <xf numFmtId="164" fontId="16" fillId="0" borderId="58" xfId="0" applyFont="true" applyBorder="true" applyAlignment="true" applyProtection="false">
      <alignment horizontal="center" vertical="center" textRotation="0" wrapText="false" indent="0" shrinkToFit="false"/>
      <protection locked="true" hidden="false"/>
    </xf>
    <xf numFmtId="164" fontId="16" fillId="0" borderId="65" xfId="0" applyFont="true" applyBorder="true" applyAlignment="true" applyProtection="false">
      <alignment horizontal="left" vertical="center" textRotation="0" wrapText="true" indent="0" shrinkToFit="false"/>
      <protection locked="true" hidden="false"/>
    </xf>
    <xf numFmtId="170" fontId="16" fillId="0" borderId="65" xfId="0" applyFont="true" applyBorder="true" applyAlignment="true" applyProtection="false">
      <alignment horizontal="center" vertical="center" textRotation="0" wrapText="false" indent="0" shrinkToFit="false"/>
      <protection locked="true" hidden="false"/>
    </xf>
    <xf numFmtId="167" fontId="16" fillId="0" borderId="60" xfId="0" applyFont="true" applyBorder="true" applyAlignment="true" applyProtection="false">
      <alignment horizontal="center" vertical="center" textRotation="0" wrapText="false" indent="0" shrinkToFit="false"/>
      <protection locked="true" hidden="false"/>
    </xf>
    <xf numFmtId="164" fontId="16" fillId="0" borderId="110" xfId="0" applyFont="true" applyBorder="true" applyAlignment="true" applyProtection="false">
      <alignment horizontal="justify" vertical="center" textRotation="0" wrapText="true" indent="0" shrinkToFit="false"/>
      <protection locked="true" hidden="false"/>
    </xf>
    <xf numFmtId="164" fontId="16" fillId="0" borderId="118" xfId="0" applyFont="true" applyBorder="true" applyAlignment="true" applyProtection="false">
      <alignment horizontal="justify" vertical="center" textRotation="0" wrapText="false" indent="0" shrinkToFit="false"/>
      <protection locked="true" hidden="false"/>
    </xf>
    <xf numFmtId="164" fontId="16" fillId="5" borderId="11" xfId="0" applyFont="true" applyBorder="true" applyAlignment="true" applyProtection="false">
      <alignment horizontal="center" vertical="center" textRotation="0" wrapText="false" indent="0" shrinkToFit="false"/>
      <protection locked="true" hidden="false"/>
    </xf>
    <xf numFmtId="164" fontId="16" fillId="5" borderId="118" xfId="0" applyFont="true" applyBorder="true" applyAlignment="true" applyProtection="false">
      <alignment horizontal="center" vertical="center" textRotation="0" wrapText="false" indent="0" shrinkToFit="false"/>
      <protection locked="true" hidden="false"/>
    </xf>
    <xf numFmtId="164" fontId="15" fillId="0" borderId="11" xfId="0" applyFont="true" applyBorder="true" applyAlignment="true" applyProtection="false">
      <alignment horizontal="center" vertical="center" textRotation="0" wrapText="false" indent="0" shrinkToFit="false"/>
      <protection locked="true" hidden="false"/>
    </xf>
    <xf numFmtId="164" fontId="15" fillId="0" borderId="12" xfId="0" applyFont="true" applyBorder="true" applyAlignment="true" applyProtection="false">
      <alignment horizontal="center" vertical="center" textRotation="0" wrapText="false" indent="0" shrinkToFit="false"/>
      <protection locked="true" hidden="false"/>
    </xf>
    <xf numFmtId="177" fontId="16" fillId="0" borderId="0" xfId="0" applyFont="true" applyBorder="true" applyAlignment="true" applyProtection="false">
      <alignment horizontal="right" vertical="center" textRotation="0" wrapText="true" indent="0" shrinkToFit="false"/>
      <protection locked="true" hidden="false"/>
    </xf>
    <xf numFmtId="164" fontId="7" fillId="0" borderId="119" xfId="0" applyFont="true" applyBorder="true" applyAlignment="true" applyProtection="false">
      <alignment horizontal="center" vertical="center" textRotation="0" wrapText="true" indent="0" shrinkToFit="false"/>
      <protection locked="true" hidden="false"/>
    </xf>
    <xf numFmtId="164" fontId="16" fillId="0" borderId="19" xfId="0" applyFont="true" applyBorder="true" applyAlignment="true" applyProtection="false">
      <alignment horizontal="justify" vertical="center" textRotation="0" wrapText="true" indent="0" shrinkToFit="false"/>
      <protection locked="true" hidden="false"/>
    </xf>
    <xf numFmtId="164" fontId="16" fillId="0" borderId="0" xfId="0" applyFont="true" applyBorder="true" applyAlignment="true" applyProtection="false">
      <alignment horizontal="justify" vertical="center" textRotation="0" wrapText="false" indent="0" shrinkToFit="false"/>
      <protection locked="true" hidden="false"/>
    </xf>
    <xf numFmtId="164" fontId="16" fillId="0" borderId="120" xfId="0" applyFont="true" applyBorder="true" applyAlignment="true" applyProtection="false">
      <alignment horizontal="center" vertical="center" textRotation="0" wrapText="false" indent="0" shrinkToFit="false"/>
      <protection locked="true" hidden="false"/>
    </xf>
    <xf numFmtId="165" fontId="15" fillId="4" borderId="120" xfId="0" applyFont="true" applyBorder="true" applyAlignment="true" applyProtection="false">
      <alignment horizontal="center" vertical="center" textRotation="0" wrapText="false" indent="0" shrinkToFit="false"/>
      <protection locked="true" hidden="false"/>
    </xf>
    <xf numFmtId="165" fontId="15" fillId="4" borderId="61" xfId="0" applyFont="true" applyBorder="true" applyAlignment="true" applyProtection="false">
      <alignment horizontal="center" vertical="center" textRotation="0" wrapText="false" indent="0" shrinkToFit="false"/>
      <protection locked="true" hidden="false"/>
    </xf>
    <xf numFmtId="164" fontId="16" fillId="0" borderId="79" xfId="0" applyFont="true" applyBorder="true" applyAlignment="true" applyProtection="false">
      <alignment horizontal="center" vertical="center" textRotation="0" wrapText="false" indent="0" shrinkToFit="false"/>
      <protection locked="true" hidden="false"/>
    </xf>
    <xf numFmtId="164" fontId="16" fillId="0" borderId="121" xfId="0" applyFont="true" applyBorder="true" applyAlignment="true" applyProtection="false">
      <alignment horizontal="justify" vertical="center" textRotation="0" wrapText="true" indent="0" shrinkToFit="false"/>
      <protection locked="true" hidden="false"/>
    </xf>
    <xf numFmtId="164" fontId="16" fillId="0" borderId="122" xfId="0" applyFont="true" applyBorder="true" applyAlignment="true" applyProtection="false">
      <alignment horizontal="justify" vertical="center" textRotation="0" wrapText="false" indent="0" shrinkToFit="false"/>
      <protection locked="true" hidden="false"/>
    </xf>
    <xf numFmtId="164" fontId="16" fillId="0" borderId="123" xfId="0" applyFont="true" applyBorder="true" applyAlignment="true" applyProtection="false">
      <alignment horizontal="center" vertical="center" textRotation="0" wrapText="false" indent="0" shrinkToFit="false"/>
      <protection locked="true" hidden="false"/>
    </xf>
    <xf numFmtId="164" fontId="16" fillId="0" borderId="122" xfId="0" applyFont="true" applyBorder="true" applyAlignment="true" applyProtection="false">
      <alignment horizontal="center" vertical="center" textRotation="0" wrapText="false" indent="0" shrinkToFit="false"/>
      <protection locked="true" hidden="false"/>
    </xf>
    <xf numFmtId="165" fontId="15" fillId="4" borderId="123" xfId="0" applyFont="true" applyBorder="true" applyAlignment="true" applyProtection="false">
      <alignment horizontal="center" vertical="center" textRotation="0" wrapText="false" indent="0" shrinkToFit="false"/>
      <protection locked="true" hidden="false"/>
    </xf>
    <xf numFmtId="165" fontId="15" fillId="4" borderId="124" xfId="0" applyFont="true" applyBorder="true" applyAlignment="true" applyProtection="false">
      <alignment horizontal="center" vertical="center" textRotation="0" wrapText="false" indent="0" shrinkToFit="false"/>
      <protection locked="true" hidden="false"/>
    </xf>
    <xf numFmtId="164" fontId="7" fillId="0" borderId="19" xfId="0" applyFont="true" applyBorder="true" applyAlignment="true" applyProtection="false">
      <alignment horizontal="general" vertical="center" textRotation="0" wrapText="true" indent="0" shrinkToFit="false"/>
      <protection locked="true" hidden="false"/>
    </xf>
    <xf numFmtId="164" fontId="7" fillId="0" borderId="0" xfId="0" applyFont="true" applyBorder="true" applyAlignment="true" applyProtection="false">
      <alignment horizontal="general" vertical="center" textRotation="0" wrapText="true" indent="0" shrinkToFit="false"/>
      <protection locked="true" hidden="false"/>
    </xf>
    <xf numFmtId="164" fontId="16" fillId="0" borderId="125" xfId="0" applyFont="true" applyBorder="true" applyAlignment="true" applyProtection="false">
      <alignment horizontal="left" vertical="top" textRotation="0" wrapText="true" indent="0" shrinkToFit="false"/>
      <protection locked="true" hidden="false"/>
    </xf>
    <xf numFmtId="164" fontId="16" fillId="0" borderId="99" xfId="0" applyFont="true" applyBorder="true" applyAlignment="true" applyProtection="false">
      <alignment horizontal="justify" vertical="center" textRotation="0" wrapText="false" indent="0" shrinkToFit="false"/>
      <protection locked="true" hidden="false"/>
    </xf>
    <xf numFmtId="164" fontId="16" fillId="0" borderId="112" xfId="0" applyFont="true" applyBorder="true" applyAlignment="true" applyProtection="false">
      <alignment horizontal="center" vertical="center" textRotation="0" wrapText="false" indent="0" shrinkToFit="false"/>
      <protection locked="true" hidden="false"/>
    </xf>
    <xf numFmtId="164" fontId="16" fillId="0" borderId="99" xfId="0" applyFont="true" applyBorder="true" applyAlignment="true" applyProtection="false">
      <alignment horizontal="center" vertical="center" textRotation="0" wrapText="false" indent="0" shrinkToFit="false"/>
      <protection locked="true" hidden="false"/>
    </xf>
    <xf numFmtId="178" fontId="15" fillId="4" borderId="112" xfId="0" applyFont="true" applyBorder="true" applyAlignment="true" applyProtection="false">
      <alignment horizontal="center" vertical="center" textRotation="0" wrapText="false" indent="0" shrinkToFit="false"/>
      <protection locked="true" hidden="false"/>
    </xf>
    <xf numFmtId="178" fontId="15" fillId="4" borderId="113" xfId="0" applyFont="true" applyBorder="true" applyAlignment="true" applyProtection="false">
      <alignment horizontal="center" vertical="center" textRotation="0" wrapText="false" indent="0" shrinkToFit="false"/>
      <protection locked="true" hidden="false"/>
    </xf>
    <xf numFmtId="177" fontId="16" fillId="0" borderId="0" xfId="0" applyFont="true" applyBorder="true" applyAlignment="true" applyProtection="false">
      <alignment horizontal="right" vertical="center" textRotation="0" wrapText="false" indent="0" shrinkToFit="false"/>
      <protection locked="true" hidden="false"/>
    </xf>
    <xf numFmtId="164" fontId="16" fillId="0" borderId="75" xfId="0" applyFont="true" applyBorder="true" applyAlignment="true" applyProtection="false">
      <alignment horizontal="general" vertical="center" textRotation="0" wrapText="false" indent="0" shrinkToFit="false"/>
      <protection locked="true" hidden="false"/>
    </xf>
    <xf numFmtId="164" fontId="15" fillId="0" borderId="9" xfId="0" applyFont="true" applyBorder="true" applyAlignment="true" applyProtection="false">
      <alignment horizontal="center" vertical="center" textRotation="0" wrapText="true" indent="0" shrinkToFit="false"/>
      <protection locked="true" hidden="false"/>
    </xf>
    <xf numFmtId="164" fontId="15" fillId="0" borderId="117" xfId="0" applyFont="true" applyBorder="true" applyAlignment="true" applyProtection="false">
      <alignment horizontal="center" vertical="center" textRotation="0" wrapText="true" indent="0" shrinkToFit="false"/>
      <protection locked="true" hidden="false"/>
    </xf>
    <xf numFmtId="167" fontId="15" fillId="4" borderId="9" xfId="0" applyFont="true" applyBorder="true" applyAlignment="true" applyProtection="false">
      <alignment horizontal="center" vertical="center" textRotation="0" wrapText="false" indent="0" shrinkToFit="false"/>
      <protection locked="true" hidden="false"/>
    </xf>
    <xf numFmtId="167" fontId="15" fillId="4" borderId="117" xfId="0" applyFont="true" applyBorder="true" applyAlignment="true" applyProtection="false">
      <alignment horizontal="center" vertical="center" textRotation="0" wrapText="false" indent="0" shrinkToFit="false"/>
      <protection locked="true" hidden="false"/>
    </xf>
    <xf numFmtId="164" fontId="16" fillId="0" borderId="126" xfId="0" applyFont="true" applyBorder="true" applyAlignment="true" applyProtection="false">
      <alignment horizontal="justify" vertical="center" textRotation="0" wrapText="true" indent="0" shrinkToFit="false"/>
      <protection locked="true" hidden="false"/>
    </xf>
    <xf numFmtId="164" fontId="16" fillId="0" borderId="41" xfId="0" applyFont="true" applyBorder="true" applyAlignment="true" applyProtection="false">
      <alignment horizontal="justify" vertical="center" textRotation="0" wrapText="false" indent="0" shrinkToFit="false"/>
      <protection locked="true" hidden="false"/>
    </xf>
    <xf numFmtId="164" fontId="16" fillId="0" borderId="39" xfId="0" applyFont="true" applyBorder="true" applyAlignment="true" applyProtection="false">
      <alignment horizontal="center" vertical="center" textRotation="0" wrapText="false" indent="0" shrinkToFit="false"/>
      <protection locked="true" hidden="false"/>
    </xf>
    <xf numFmtId="164" fontId="16" fillId="0" borderId="41" xfId="0" applyFont="true" applyBorder="true" applyAlignment="true" applyProtection="false">
      <alignment horizontal="center" vertical="center" textRotation="0" wrapText="false" indent="0" shrinkToFit="false"/>
      <protection locked="true" hidden="false"/>
    </xf>
    <xf numFmtId="167" fontId="15" fillId="4" borderId="39" xfId="0" applyFont="true" applyBorder="true" applyAlignment="true" applyProtection="false">
      <alignment horizontal="center" vertical="center" textRotation="0" wrapText="false" indent="0" shrinkToFit="false"/>
      <protection locked="true" hidden="false"/>
    </xf>
    <xf numFmtId="167" fontId="15" fillId="4" borderId="119" xfId="0" applyFont="true" applyBorder="true" applyAlignment="true" applyProtection="false">
      <alignment horizontal="center" vertical="center" textRotation="0" wrapText="false" indent="0" shrinkToFit="false"/>
      <protection locked="true" hidden="false"/>
    </xf>
    <xf numFmtId="177" fontId="9" fillId="0" borderId="0" xfId="0" applyFont="true" applyBorder="true" applyAlignment="true" applyProtection="false">
      <alignment horizontal="general" vertical="center" textRotation="0" wrapText="false" indent="0" shrinkToFit="false"/>
      <protection locked="true" hidden="false"/>
    </xf>
    <xf numFmtId="164" fontId="16" fillId="0" borderId="127" xfId="0" applyFont="true" applyBorder="true" applyAlignment="true" applyProtection="false">
      <alignment horizontal="justify" vertical="center" textRotation="0" wrapText="true" indent="0" shrinkToFit="false"/>
      <protection locked="true" hidden="false"/>
    </xf>
    <xf numFmtId="167" fontId="15" fillId="4" borderId="123" xfId="0" applyFont="true" applyBorder="true" applyAlignment="true" applyProtection="false">
      <alignment horizontal="center" vertical="center" textRotation="0" wrapText="false" indent="0" shrinkToFit="false"/>
      <protection locked="true" hidden="false"/>
    </xf>
    <xf numFmtId="167" fontId="15" fillId="4" borderId="124" xfId="0" applyFont="true" applyBorder="true" applyAlignment="true" applyProtection="false">
      <alignment horizontal="center" vertical="center" textRotation="0" wrapText="false" indent="0" shrinkToFit="false"/>
      <protection locked="true" hidden="false"/>
    </xf>
    <xf numFmtId="170" fontId="0" fillId="0" borderId="0" xfId="0" applyFont="true" applyBorder="true" applyAlignment="true" applyProtection="false">
      <alignment horizontal="left" vertical="center" textRotation="0" wrapText="false" indent="0" shrinkToFit="false"/>
      <protection locked="true" hidden="false"/>
    </xf>
    <xf numFmtId="164" fontId="16" fillId="0" borderId="59" xfId="0" applyFont="true" applyBorder="true" applyAlignment="true" applyProtection="false">
      <alignment horizontal="general" vertical="center" textRotation="0" wrapText="true" indent="0" shrinkToFit="false"/>
      <protection locked="true" hidden="false"/>
    </xf>
    <xf numFmtId="164" fontId="16" fillId="0" borderId="60" xfId="0" applyFont="true" applyBorder="true" applyAlignment="true" applyProtection="false">
      <alignment horizontal="center" vertical="center" textRotation="0" wrapText="false" indent="0" shrinkToFit="false"/>
      <protection locked="true" hidden="false"/>
    </xf>
    <xf numFmtId="170" fontId="0" fillId="0" borderId="0" xfId="0" applyFont="false" applyBorder="true" applyAlignment="true" applyProtection="false">
      <alignment horizontal="left" vertical="center" textRotation="0" wrapText="false" indent="0" shrinkToFit="false"/>
      <protection locked="true" hidden="false"/>
    </xf>
    <xf numFmtId="164" fontId="16" fillId="0" borderId="9" xfId="0" applyFont="true" applyBorder="true" applyAlignment="true" applyProtection="false">
      <alignment horizontal="justify" vertical="center" textRotation="0" wrapText="false" indent="0" shrinkToFit="false"/>
      <protection locked="true" hidden="false"/>
    </xf>
    <xf numFmtId="172" fontId="15" fillId="4" borderId="9" xfId="0" applyFont="true" applyBorder="true" applyAlignment="true" applyProtection="false">
      <alignment horizontal="center" vertical="center" textRotation="0" wrapText="false" indent="0" shrinkToFit="false"/>
      <protection locked="true" hidden="false"/>
    </xf>
    <xf numFmtId="172" fontId="15" fillId="4" borderId="117" xfId="0" applyFont="true" applyBorder="true" applyAlignment="true" applyProtection="false">
      <alignment horizontal="center" vertical="center" textRotation="0" wrapText="false" indent="0" shrinkToFit="false"/>
      <protection locked="true" hidden="false"/>
    </xf>
    <xf numFmtId="164" fontId="16" fillId="0" borderId="9" xfId="0" applyFont="true" applyBorder="true" applyAlignment="true" applyProtection="false">
      <alignment horizontal="center" vertical="center" textRotation="0" wrapText="true" indent="0" shrinkToFit="false"/>
      <protection locked="true" hidden="false"/>
    </xf>
    <xf numFmtId="165" fontId="15" fillId="4" borderId="9" xfId="0" applyFont="true" applyBorder="true" applyAlignment="true" applyProtection="false">
      <alignment horizontal="center" vertical="center" textRotation="0" wrapText="true" indent="0" shrinkToFit="false"/>
      <protection locked="true" hidden="false"/>
    </xf>
    <xf numFmtId="165" fontId="15" fillId="4" borderId="23" xfId="0" applyFont="true" applyBorder="true" applyAlignment="true" applyProtection="false">
      <alignment horizontal="center" vertical="center" textRotation="0" wrapText="true" indent="0" shrinkToFit="false"/>
      <protection locked="true" hidden="false"/>
    </xf>
    <xf numFmtId="164" fontId="0" fillId="0" borderId="0" xfId="0" applyFont="true" applyBorder="true" applyAlignment="true" applyProtection="false">
      <alignment horizontal="left" vertical="center" textRotation="0" wrapText="false" indent="0" shrinkToFit="false"/>
      <protection locked="true" hidden="false"/>
    </xf>
    <xf numFmtId="164" fontId="16" fillId="0" borderId="9" xfId="0" applyFont="true" applyBorder="true" applyAlignment="true" applyProtection="false">
      <alignment horizontal="justify" vertical="center" textRotation="0" wrapText="true" indent="0" shrinkToFit="false"/>
      <protection locked="true" hidden="false"/>
    </xf>
    <xf numFmtId="172" fontId="15" fillId="4" borderId="9" xfId="0" applyFont="true" applyBorder="true" applyAlignment="true" applyProtection="false">
      <alignment horizontal="center" vertical="center" textRotation="0" wrapText="true" indent="0" shrinkToFit="false"/>
      <protection locked="true" hidden="false"/>
    </xf>
    <xf numFmtId="172" fontId="15" fillId="4" borderId="117" xfId="0" applyFont="true" applyBorder="true" applyAlignment="true" applyProtection="false">
      <alignment horizontal="center" vertical="center" textRotation="0" wrapText="true" indent="0" shrinkToFit="false"/>
      <protection locked="true" hidden="false"/>
    </xf>
    <xf numFmtId="164" fontId="15" fillId="0" borderId="120" xfId="0" applyFont="true" applyBorder="true" applyAlignment="true" applyProtection="false">
      <alignment horizontal="center" vertical="bottom" textRotation="0" wrapText="false" indent="0" shrinkToFit="false"/>
      <protection locked="true" hidden="false"/>
    </xf>
    <xf numFmtId="164" fontId="15" fillId="0" borderId="61" xfId="0" applyFont="true" applyBorder="true" applyAlignment="true" applyProtection="false">
      <alignment horizontal="center" vertical="bottom" textRotation="0" wrapText="false" indent="0" shrinkToFit="false"/>
      <protection locked="true" hidden="false"/>
    </xf>
    <xf numFmtId="164" fontId="16" fillId="0" borderId="38" xfId="0" applyFont="true" applyBorder="true" applyAlignment="true" applyProtection="false">
      <alignment horizontal="justify" vertical="center" textRotation="0" wrapText="true" indent="0" shrinkToFit="false"/>
      <protection locked="true" hidden="false"/>
    </xf>
    <xf numFmtId="164" fontId="16" fillId="0" borderId="39" xfId="0" applyFont="true" applyBorder="true" applyAlignment="true" applyProtection="false">
      <alignment horizontal="justify" vertical="center" textRotation="0" wrapText="false" indent="0" shrinkToFit="false"/>
      <protection locked="true" hidden="false"/>
    </xf>
    <xf numFmtId="164" fontId="15" fillId="0" borderId="39" xfId="0" applyFont="true" applyBorder="true" applyAlignment="true" applyProtection="false">
      <alignment horizontal="center" vertical="center" textRotation="0" wrapText="false" indent="0" shrinkToFit="false"/>
      <protection locked="true" hidden="false"/>
    </xf>
    <xf numFmtId="164" fontId="15" fillId="0" borderId="119" xfId="0" applyFont="true" applyBorder="true" applyAlignment="true" applyProtection="false">
      <alignment horizontal="center" vertical="center" textRotation="0" wrapText="false" indent="0" shrinkToFit="false"/>
      <protection locked="true" hidden="false"/>
    </xf>
    <xf numFmtId="164" fontId="16" fillId="0" borderId="128" xfId="0" applyFont="true" applyBorder="true" applyAlignment="true" applyProtection="false">
      <alignment horizontal="left" vertical="center" textRotation="0" wrapText="true" indent="0" shrinkToFit="false"/>
      <protection locked="true" hidden="false"/>
    </xf>
    <xf numFmtId="164" fontId="16" fillId="0" borderId="112" xfId="0" applyFont="true" applyBorder="true" applyAlignment="true" applyProtection="false">
      <alignment horizontal="justify" vertical="center" textRotation="0" wrapText="false" indent="0" shrinkToFit="false"/>
      <protection locked="true" hidden="false"/>
    </xf>
    <xf numFmtId="165" fontId="15" fillId="4" borderId="112" xfId="0" applyFont="true" applyBorder="true" applyAlignment="true" applyProtection="false">
      <alignment horizontal="center" vertical="center" textRotation="0" wrapText="false" indent="0" shrinkToFit="false"/>
      <protection locked="true" hidden="false"/>
    </xf>
    <xf numFmtId="165" fontId="15" fillId="4" borderId="129" xfId="0" applyFont="true" applyBorder="true" applyAlignment="true" applyProtection="false">
      <alignment horizontal="center" vertical="center" textRotation="0" wrapText="false" indent="0" shrinkToFit="false"/>
      <protection locked="true" hidden="false"/>
    </xf>
    <xf numFmtId="164" fontId="16" fillId="0" borderId="127" xfId="0" applyFont="true" applyBorder="true" applyAlignment="true" applyProtection="false">
      <alignment horizontal="left" vertical="center" textRotation="0" wrapText="true" indent="0" shrinkToFit="false"/>
      <protection locked="true" hidden="false"/>
    </xf>
    <xf numFmtId="165" fontId="15" fillId="4" borderId="130" xfId="0" applyFont="true" applyBorder="true" applyAlignment="true" applyProtection="false">
      <alignment horizontal="center" vertical="center" textRotation="0" wrapText="false" indent="0" shrinkToFit="false"/>
      <protection locked="true" hidden="false"/>
    </xf>
    <xf numFmtId="164" fontId="16" fillId="0" borderId="131" xfId="0" applyFont="true" applyBorder="true" applyAlignment="true" applyProtection="false">
      <alignment horizontal="general" vertical="center" textRotation="0" wrapText="true" indent="0" shrinkToFit="false"/>
      <protection locked="true" hidden="false"/>
    </xf>
    <xf numFmtId="164" fontId="16" fillId="0" borderId="99" xfId="0" applyFont="true" applyBorder="true" applyAlignment="true" applyProtection="false">
      <alignment horizontal="general" vertical="center" textRotation="0" wrapText="false" indent="0" shrinkToFit="false"/>
      <protection locked="true" hidden="false"/>
    </xf>
    <xf numFmtId="164" fontId="16" fillId="0" borderId="21" xfId="0" applyFont="true" applyBorder="true" applyAlignment="true" applyProtection="false">
      <alignment horizontal="general" vertical="center" textRotation="0" wrapText="true" indent="0" shrinkToFit="false"/>
      <protection locked="true" hidden="false"/>
    </xf>
    <xf numFmtId="164" fontId="16" fillId="0" borderId="22" xfId="0" applyFont="true" applyBorder="true" applyAlignment="true" applyProtection="false">
      <alignment horizontal="general" vertical="center" textRotation="0" wrapText="false" indent="0" shrinkToFit="false"/>
      <protection locked="true" hidden="false"/>
    </xf>
    <xf numFmtId="165" fontId="16" fillId="4" borderId="9" xfId="0" applyFont="true" applyBorder="true" applyAlignment="true" applyProtection="false">
      <alignment horizontal="center" vertical="center" textRotation="0" wrapText="false" indent="0" shrinkToFit="false"/>
      <protection locked="true" hidden="false"/>
    </xf>
    <xf numFmtId="165" fontId="16" fillId="4" borderId="117" xfId="0" applyFont="true" applyBorder="true" applyAlignment="true" applyProtection="false">
      <alignment horizontal="center" vertical="center" textRotation="0" wrapText="false" indent="0" shrinkToFit="false"/>
      <protection locked="true" hidden="false"/>
    </xf>
    <xf numFmtId="164" fontId="7" fillId="0" borderId="132" xfId="0" applyFont="true" applyBorder="true" applyAlignment="true" applyProtection="false">
      <alignment horizontal="center" vertical="center" textRotation="0" wrapText="true" indent="0" shrinkToFit="false"/>
      <protection locked="true" hidden="false"/>
    </xf>
    <xf numFmtId="164" fontId="16" fillId="0" borderId="133" xfId="0" applyFont="true" applyBorder="true" applyAlignment="true" applyProtection="false">
      <alignment horizontal="center" vertical="top" textRotation="0" wrapText="true" indent="0" shrinkToFit="false"/>
      <protection locked="true" hidden="false"/>
    </xf>
    <xf numFmtId="164" fontId="8" fillId="0" borderId="10" xfId="0" applyFont="true" applyBorder="true" applyAlignment="true" applyProtection="false">
      <alignment horizontal="general" vertical="center" textRotation="0" wrapText="true" indent="0" shrinkToFit="false"/>
      <protection locked="true" hidden="false"/>
    </xf>
    <xf numFmtId="164" fontId="8" fillId="0" borderId="11" xfId="0" applyFont="true" applyBorder="true" applyAlignment="true" applyProtection="false">
      <alignment horizontal="center" vertical="center" textRotation="0" wrapText="true" indent="0" shrinkToFit="false"/>
      <protection locked="true" hidden="false"/>
    </xf>
    <xf numFmtId="164" fontId="8" fillId="0" borderId="11" xfId="0" applyFont="true" applyBorder="true" applyAlignment="true" applyProtection="false">
      <alignment horizontal="general" vertical="center" textRotation="0" wrapText="true" indent="0" shrinkToFit="false"/>
      <protection locked="true" hidden="false"/>
    </xf>
    <xf numFmtId="164" fontId="8" fillId="0" borderId="12" xfId="0" applyFont="true" applyBorder="true" applyAlignment="true" applyProtection="false">
      <alignment horizontal="center" vertical="center" textRotation="0" wrapText="true" indent="0" shrinkToFit="false"/>
      <protection locked="true" hidden="false"/>
    </xf>
    <xf numFmtId="164" fontId="16" fillId="0" borderId="5" xfId="0" applyFont="true" applyBorder="true" applyAlignment="true" applyProtection="false">
      <alignment horizontal="center" vertical="center" textRotation="0" wrapText="true" indent="0" shrinkToFit="false"/>
      <protection locked="true" hidden="false"/>
    </xf>
    <xf numFmtId="164" fontId="8" fillId="0" borderId="3" xfId="0" applyFont="true" applyBorder="true" applyAlignment="true" applyProtection="false">
      <alignment horizontal="general" vertical="center" textRotation="0" wrapText="true" indent="0" shrinkToFit="false"/>
      <protection locked="true" hidden="false"/>
    </xf>
    <xf numFmtId="164" fontId="8" fillId="0" borderId="4" xfId="0" applyFont="true" applyBorder="true" applyAlignment="true" applyProtection="false">
      <alignment horizontal="general" vertical="center" textRotation="0" wrapText="true" indent="0" shrinkToFit="false"/>
      <protection locked="true" hidden="false"/>
    </xf>
    <xf numFmtId="167" fontId="15" fillId="0" borderId="0" xfId="0" applyFont="true" applyBorder="true" applyAlignment="true" applyProtection="false">
      <alignment horizontal="general" vertical="center" textRotation="0" wrapText="true" indent="0" shrinkToFit="false"/>
      <protection locked="true" hidden="false"/>
    </xf>
    <xf numFmtId="167" fontId="15" fillId="0" borderId="0" xfId="0" applyFont="true" applyBorder="true" applyAlignment="true" applyProtection="false">
      <alignment horizontal="center" vertical="center" textRotation="0" wrapText="false" indent="0" shrinkToFit="false"/>
      <protection locked="true" hidden="false"/>
    </xf>
    <xf numFmtId="175" fontId="15" fillId="0" borderId="20" xfId="19" applyFont="true" applyBorder="true" applyAlignment="true" applyProtection="true">
      <alignment horizontal="center" vertical="center" textRotation="0" wrapText="true" indent="0" shrinkToFit="false"/>
      <protection locked="true" hidden="false"/>
    </xf>
    <xf numFmtId="164" fontId="15" fillId="0" borderId="56" xfId="0" applyFont="true" applyBorder="true" applyAlignment="true" applyProtection="false">
      <alignment horizontal="general" vertical="center" textRotation="0" wrapText="false" indent="0" shrinkToFit="false"/>
      <protection locked="true" hidden="false"/>
    </xf>
    <xf numFmtId="170" fontId="15" fillId="0" borderId="60" xfId="0" applyFont="true" applyBorder="true" applyAlignment="true" applyProtection="false">
      <alignment horizontal="center" vertical="bottom" textRotation="0" wrapText="false" indent="0" shrinkToFit="false"/>
      <protection locked="true" hidden="false"/>
    </xf>
    <xf numFmtId="164" fontId="16" fillId="0" borderId="24" xfId="0" applyFont="true" applyBorder="true" applyAlignment="true" applyProtection="false">
      <alignment horizontal="general" vertical="center" textRotation="0" wrapText="false" indent="0" shrinkToFit="false"/>
      <protection locked="true" hidden="false"/>
    </xf>
    <xf numFmtId="164" fontId="16" fillId="0" borderId="41" xfId="0" applyFont="true" applyBorder="true" applyAlignment="true" applyProtection="false">
      <alignment horizontal="general" vertical="center" textRotation="0" wrapText="false" indent="0" shrinkToFit="false"/>
      <protection locked="true" hidden="false"/>
    </xf>
    <xf numFmtId="164" fontId="15" fillId="0" borderId="41" xfId="0" applyFont="true" applyBorder="true" applyAlignment="true" applyProtection="false">
      <alignment horizontal="center" vertical="center" textRotation="0" wrapText="true" indent="0" shrinkToFit="false"/>
      <protection locked="true" hidden="false"/>
    </xf>
    <xf numFmtId="164" fontId="16" fillId="0" borderId="42" xfId="0" applyFont="true" applyBorder="true" applyAlignment="true" applyProtection="false">
      <alignment horizontal="general" vertical="center" textRotation="0" wrapText="false" indent="0" shrinkToFit="false"/>
      <protection locked="true" hidden="false"/>
    </xf>
    <xf numFmtId="164" fontId="16" fillId="0" borderId="19" xfId="0" applyFont="true" applyBorder="true" applyAlignment="true" applyProtection="false">
      <alignment horizontal="right" vertical="center" textRotation="0" wrapText="false" indent="0" shrinkToFit="false"/>
      <protection locked="true" hidden="false"/>
    </xf>
    <xf numFmtId="170" fontId="16" fillId="0" borderId="0" xfId="0" applyFont="true" applyBorder="true" applyAlignment="true" applyProtection="false">
      <alignment horizontal="general" vertical="center" textRotation="0" wrapText="false" indent="0" shrinkToFit="false"/>
      <protection locked="true" hidden="false"/>
    </xf>
    <xf numFmtId="170" fontId="15" fillId="0" borderId="0" xfId="0" applyFont="true" applyBorder="true" applyAlignment="true" applyProtection="false">
      <alignment horizontal="center" vertical="center" textRotation="0" wrapText="true" indent="0" shrinkToFit="false"/>
      <protection locked="true" hidden="false"/>
    </xf>
    <xf numFmtId="164" fontId="16" fillId="0" borderId="0" xfId="0" applyFont="true" applyBorder="true" applyAlignment="true" applyProtection="false">
      <alignment horizontal="right" vertical="center" textRotation="0" wrapText="false" indent="0" shrinkToFit="false"/>
      <protection locked="true" hidden="false"/>
    </xf>
    <xf numFmtId="170" fontId="16" fillId="0" borderId="20" xfId="0" applyFont="true" applyBorder="true" applyAlignment="true" applyProtection="false">
      <alignment horizontal="general" vertical="center" textRotation="0" wrapText="false" indent="0" shrinkToFit="false"/>
      <protection locked="true" hidden="false"/>
    </xf>
    <xf numFmtId="164" fontId="15" fillId="0" borderId="0" xfId="0" applyFont="true" applyBorder="true" applyAlignment="true" applyProtection="false">
      <alignment horizontal="general" vertical="center" textRotation="0" wrapText="false" indent="0" shrinkToFit="false"/>
      <protection locked="true" hidden="false"/>
    </xf>
    <xf numFmtId="164" fontId="15" fillId="0" borderId="20" xfId="0" applyFont="true" applyBorder="true" applyAlignment="true" applyProtection="false">
      <alignment horizontal="general" vertical="center" textRotation="0" wrapText="false" indent="0" shrinkToFit="false"/>
      <protection locked="true" hidden="false"/>
    </xf>
    <xf numFmtId="170" fontId="15" fillId="0" borderId="0" xfId="0" applyFont="true" applyBorder="true" applyAlignment="true" applyProtection="false">
      <alignment horizontal="center" vertical="bottom" textRotation="0" wrapText="false" indent="0" shrinkToFit="false"/>
      <protection locked="true" hidden="false"/>
    </xf>
    <xf numFmtId="175" fontId="15" fillId="0" borderId="0" xfId="19" applyFont="true" applyBorder="true" applyAlignment="true" applyProtection="true">
      <alignment horizontal="center" vertical="center" textRotation="0" wrapText="true" indent="0" shrinkToFit="false"/>
      <protection locked="true" hidden="false"/>
    </xf>
    <xf numFmtId="170" fontId="15" fillId="0" borderId="20" xfId="0" applyFont="true" applyBorder="true" applyAlignment="true" applyProtection="false">
      <alignment horizontal="center" vertical="bottom" textRotation="0" wrapText="false" indent="0" shrinkToFit="false"/>
      <protection locked="true" hidden="false"/>
    </xf>
    <xf numFmtId="170" fontId="15" fillId="3" borderId="58" xfId="19" applyFont="true" applyBorder="true" applyAlignment="true" applyProtection="true">
      <alignment horizontal="center" vertical="center" textRotation="0" wrapText="true" indent="0" shrinkToFit="false"/>
      <protection locked="true" hidden="false"/>
    </xf>
    <xf numFmtId="170" fontId="15" fillId="0" borderId="0" xfId="19" applyFont="true" applyBorder="true" applyAlignment="true" applyProtection="true">
      <alignment horizontal="center" vertical="center" textRotation="0" wrapText="true" indent="0" shrinkToFit="false"/>
      <protection locked="true" hidden="false"/>
    </xf>
    <xf numFmtId="164" fontId="15" fillId="0" borderId="3" xfId="0" applyFont="true" applyBorder="true" applyAlignment="true" applyProtection="false">
      <alignment horizontal="general" vertical="center" textRotation="0" wrapText="false" indent="0" shrinkToFit="false"/>
      <protection locked="true" hidden="false"/>
    </xf>
    <xf numFmtId="164" fontId="15" fillId="0" borderId="4" xfId="0" applyFont="true" applyBorder="true" applyAlignment="true" applyProtection="false">
      <alignment horizontal="general" vertical="center" textRotation="0" wrapText="false" indent="0" shrinkToFit="false"/>
      <protection locked="true" hidden="false"/>
    </xf>
    <xf numFmtId="164" fontId="15" fillId="0" borderId="5" xfId="0" applyFont="true" applyBorder="true" applyAlignment="true" applyProtection="false">
      <alignment horizontal="general" vertical="center" textRotation="0" wrapText="false" indent="0" shrinkToFit="false"/>
      <protection locked="true" hidden="false"/>
    </xf>
    <xf numFmtId="164" fontId="49" fillId="0" borderId="19" xfId="0" applyFont="true" applyBorder="true" applyAlignment="true" applyProtection="false">
      <alignment horizontal="left" vertical="top" textRotation="0" wrapText="true" indent="0" shrinkToFit="false"/>
      <protection locked="true" hidden="false"/>
    </xf>
    <xf numFmtId="164" fontId="49" fillId="0" borderId="20" xfId="0" applyFont="true" applyBorder="true" applyAlignment="true" applyProtection="false">
      <alignment horizontal="left" vertical="top" textRotation="0" wrapText="true" indent="0" shrinkToFit="false"/>
      <protection locked="true" hidden="false"/>
    </xf>
    <xf numFmtId="167" fontId="49" fillId="0" borderId="20" xfId="0" applyFont="true" applyBorder="true" applyAlignment="true" applyProtection="false">
      <alignment horizontal="left" vertical="center" textRotation="0" wrapText="true" indent="0" shrinkToFit="false"/>
      <protection locked="true" hidden="false"/>
    </xf>
    <xf numFmtId="167" fontId="15" fillId="0" borderId="20" xfId="0" applyFont="true" applyBorder="true" applyAlignment="true" applyProtection="false">
      <alignment horizontal="left" vertical="center" textRotation="0" wrapText="true" indent="0" shrinkToFit="false"/>
      <protection locked="true" hidden="false"/>
    </xf>
    <xf numFmtId="167" fontId="50" fillId="0" borderId="0" xfId="0" applyFont="true" applyBorder="true" applyAlignment="true" applyProtection="false">
      <alignment horizontal="center" vertical="center" textRotation="0" wrapText="false" indent="0" shrinkToFit="false"/>
      <protection locked="true" hidden="false"/>
    </xf>
    <xf numFmtId="167" fontId="15" fillId="0" borderId="20" xfId="0" applyFont="true" applyBorder="true" applyAlignment="true" applyProtection="false">
      <alignment horizontal="general" vertical="center" textRotation="0" wrapText="true" indent="0" shrinkToFit="false"/>
      <protection locked="true" hidden="false"/>
    </xf>
  </cellXfs>
  <cellStyles count="8">
    <cellStyle name="Normal" xfId="0" builtinId="0"/>
    <cellStyle name="Comma" xfId="15" builtinId="3"/>
    <cellStyle name="Comma [0]" xfId="16" builtinId="6"/>
    <cellStyle name="Currency" xfId="17" builtinId="4"/>
    <cellStyle name="Currency [0]" xfId="18" builtinId="7"/>
    <cellStyle name="Percent" xfId="19" builtinId="5"/>
    <cellStyle name="Normal 2" xfId="20"/>
    <cellStyle name="Normal_RSATIS" xfId="21"/>
  </cellStyles>
  <colors>
    <indexedColors>
      <rgbColor rgb="FF000000"/>
      <rgbColor rgb="FFFFFFFF"/>
      <rgbColor rgb="FFFF0000"/>
      <rgbColor rgb="FF00FF00"/>
      <rgbColor rgb="FF0000FF"/>
      <rgbColor rgb="FFFFFF00"/>
      <rgbColor rgb="FFFF00FF"/>
      <rgbColor rgb="FF00FFFF"/>
      <rgbColor rgb="FFC00000"/>
      <rgbColor rgb="FF008000"/>
      <rgbColor rgb="FF000080"/>
      <rgbColor rgb="FF808000"/>
      <rgbColor rgb="FF800080"/>
      <rgbColor rgb="FF008080"/>
      <rgbColor rgb="FFC0C0C0"/>
      <rgbColor rgb="FF878787"/>
      <rgbColor rgb="FF9999FF"/>
      <rgbColor rgb="FF993366"/>
      <rgbColor rgb="FFF2F2F2"/>
      <rgbColor rgb="FFCCFFFF"/>
      <rgbColor rgb="FF660066"/>
      <rgbColor rgb="FFFF8080"/>
      <rgbColor rgb="FF0070C0"/>
      <rgbColor rgb="FFBFBFBF"/>
      <rgbColor rgb="FF000080"/>
      <rgbColor rgb="FFFF00FF"/>
      <rgbColor rgb="FFFFFF00"/>
      <rgbColor rgb="FF00FFFF"/>
      <rgbColor rgb="FF800080"/>
      <rgbColor rgb="FF800000"/>
      <rgbColor rgb="FF008080"/>
      <rgbColor rgb="FF0000FF"/>
      <rgbColor rgb="FF00CCFF"/>
      <rgbColor rgb="FFCCFFFF"/>
      <rgbColor rgb="FFEEECE1"/>
      <rgbColor rgb="FFFFFF99"/>
      <rgbColor rgb="FFB7B7B7"/>
      <rgbColor rgb="FFFF99CC"/>
      <rgbColor rgb="FFCC99FF"/>
      <rgbColor rgb="FFFFCC99"/>
      <rgbColor rgb="FF4A7EBB"/>
      <rgbColor rgb="FF33CCCC"/>
      <rgbColor rgb="FF99CC00"/>
      <rgbColor rgb="FFFFCC00"/>
      <rgbColor rgb="FFFF9900"/>
      <rgbColor rgb="FFFF6600"/>
      <rgbColor rgb="FF606060"/>
      <rgbColor rgb="FF948A54"/>
      <rgbColor rgb="FF003366"/>
      <rgbColor rgb="FF00B050"/>
      <rgbColor rgb="FF003300"/>
      <rgbColor rgb="FF1E1C11"/>
      <rgbColor rgb="FF993300"/>
      <rgbColor rgb="FF993366"/>
      <rgbColor rgb="FF3E6595"/>
      <rgbColor rgb="FF4A452A"/>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sharedStrings" Target="sharedStrings.xml"/>
</Relationships>
</file>

<file path=xl/charts/chart1.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ayout>
        <c:manualLayout>
          <c:layoutTarget val="inner"/>
          <c:xMode val="edge"/>
          <c:yMode val="edge"/>
          <c:x val="0.090975043528729"/>
          <c:y val="0.0763834762275916"/>
          <c:w val="0.728090539756239"/>
          <c:h val="0.677318784099766"/>
        </c:manualLayout>
      </c:layout>
      <c:lineChart>
        <c:grouping val="standard"/>
        <c:varyColors val="0"/>
        <c:ser>
          <c:idx val="0"/>
          <c:order val="0"/>
          <c:tx>
            <c:strRef>
              <c:f>DETAILS!$E$111:$F$111</c:f>
              <c:strCache>
                <c:ptCount val="1"/>
                <c:pt idx="0">
                  <c:v>Historique à chaud</c:v>
                </c:pt>
              </c:strCache>
            </c:strRef>
          </c:tx>
          <c:spPr>
            <a:solidFill>
              <a:srgbClr val="606060"/>
            </a:solidFill>
            <a:ln w="28440">
              <a:solidFill>
                <a:srgbClr val="606060"/>
              </a:solidFill>
              <a:round/>
            </a:ln>
          </c:spPr>
          <c:marker>
            <c:symbol val="none"/>
          </c:marker>
          <c:dLbls>
            <c:txPr>
              <a:bodyPr/>
              <a:lstStyle/>
              <a:p>
                <a:pPr>
                  <a:defRPr b="0" sz="1000" spc="-1" strike="noStrike">
                    <a:latin typeface="Arial"/>
                  </a:defRPr>
                </a:pPr>
              </a:p>
            </c:txPr>
            <c:dLblPos val="r"/>
            <c:showLegendKey val="0"/>
            <c:showVal val="0"/>
            <c:showCatName val="0"/>
            <c:showSerName val="0"/>
            <c:showPercent val="0"/>
            <c:separator> </c:separator>
            <c:showLeaderLines val="0"/>
          </c:dLbls>
          <c:cat>
            <c:strRef>
              <c:f>DETAILS!$E$112:$E$118</c:f>
              <c:strCache>
                <c:ptCount val="7"/>
                <c:pt idx="0">
                  <c:v>2013</c:v>
                </c:pt>
                <c:pt idx="1">
                  <c:v>2012</c:v>
                </c:pt>
                <c:pt idx="2">
                  <c:v>2011</c:v>
                </c:pt>
                <c:pt idx="3">
                  <c:v>2010</c:v>
                </c:pt>
                <c:pt idx="4">
                  <c:v>2009</c:v>
                </c:pt>
                <c:pt idx="5">
                  <c:v>2008</c:v>
                </c:pt>
                <c:pt idx="6">
                  <c:v>2007</c:v>
                </c:pt>
              </c:strCache>
            </c:strRef>
          </c:cat>
          <c:val>
            <c:numRef>
              <c:f>DETAILS!$F$112:$F$118</c:f>
              <c:numCache>
                <c:formatCode>General</c:formatCode>
                <c:ptCount val="7"/>
                <c:pt idx="0">
                  <c:v>5.6032</c:v>
                </c:pt>
                <c:pt idx="1">
                  <c:v>0</c:v>
                </c:pt>
                <c:pt idx="2">
                  <c:v>0</c:v>
                </c:pt>
                <c:pt idx="3">
                  <c:v>0</c:v>
                </c:pt>
                <c:pt idx="4">
                  <c:v>0</c:v>
                </c:pt>
                <c:pt idx="5">
                  <c:v>0</c:v>
                </c:pt>
                <c:pt idx="6">
                  <c:v>0</c:v>
                </c:pt>
              </c:numCache>
            </c:numRef>
          </c:val>
          <c:smooth val="0"/>
        </c:ser>
        <c:hiLowLines>
          <c:spPr>
            <a:ln>
              <a:noFill/>
            </a:ln>
          </c:spPr>
        </c:hiLowLines>
        <c:marker val="0"/>
        <c:axId val="49033266"/>
        <c:axId val="58758256"/>
      </c:lineChart>
      <c:catAx>
        <c:axId val="49033266"/>
        <c:scaling>
          <c:orientation val="maxMin"/>
        </c:scaling>
        <c:delete val="0"/>
        <c:axPos val="b"/>
        <c:numFmt formatCode="@" sourceLinked="1"/>
        <c:majorTickMark val="out"/>
        <c:minorTickMark val="none"/>
        <c:tickLblPos val="nextTo"/>
        <c:spPr>
          <a:ln w="9360">
            <a:solidFill>
              <a:srgbClr val="878787"/>
            </a:solidFill>
            <a:round/>
          </a:ln>
        </c:spPr>
        <c:txPr>
          <a:bodyPr rot="-3720000"/>
          <a:lstStyle/>
          <a:p>
            <a:pPr>
              <a:defRPr b="0" sz="1000" spc="-1" strike="noStrike">
                <a:solidFill>
                  <a:srgbClr val="000000"/>
                </a:solidFill>
                <a:latin typeface="Calibri"/>
              </a:defRPr>
            </a:pPr>
          </a:p>
        </c:txPr>
        <c:crossAx val="58758256"/>
        <c:crosses val="autoZero"/>
        <c:auto val="1"/>
        <c:lblAlgn val="ctr"/>
        <c:lblOffset val="100"/>
        <c:noMultiLvlLbl val="0"/>
      </c:catAx>
      <c:valAx>
        <c:axId val="58758256"/>
        <c:scaling>
          <c:orientation val="minMax"/>
        </c:scaling>
        <c:delete val="0"/>
        <c:axPos val="l"/>
        <c:majorGridlines>
          <c:spPr>
            <a:ln w="9360">
              <a:solidFill>
                <a:srgbClr val="878787"/>
              </a:solidFill>
              <a:round/>
            </a:ln>
          </c:spPr>
        </c:majorGridlines>
        <c:numFmt formatCode="0.00" sourceLinked="0"/>
        <c:majorTickMark val="out"/>
        <c:minorTickMark val="none"/>
        <c:tickLblPos val="nextTo"/>
        <c:spPr>
          <a:ln w="9360">
            <a:solidFill>
              <a:srgbClr val="878787"/>
            </a:solidFill>
            <a:round/>
          </a:ln>
        </c:spPr>
        <c:txPr>
          <a:bodyPr/>
          <a:lstStyle/>
          <a:p>
            <a:pPr>
              <a:defRPr b="0" sz="1000" spc="-1" strike="noStrike">
                <a:solidFill>
                  <a:srgbClr val="000000"/>
                </a:solidFill>
                <a:latin typeface="Calibri"/>
              </a:defRPr>
            </a:pPr>
          </a:p>
        </c:txPr>
        <c:crossAx val="49033266"/>
        <c:crosses val="autoZero"/>
        <c:crossBetween val="between"/>
      </c:valAx>
      <c:spPr>
        <a:solidFill>
          <a:srgbClr val="ffffff"/>
        </a:solidFill>
        <a:ln>
          <a:noFill/>
        </a:ln>
      </c:spPr>
    </c:plotArea>
    <c:plotVisOnly val="1"/>
    <c:dispBlanksAs val="gap"/>
  </c:chart>
  <c:spPr>
    <a:noFill/>
    <a:ln w="9360">
      <a:noFill/>
    </a:ln>
  </c:spPr>
</c:chartSpace>
</file>

<file path=xl/charts/chart10.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ayout>
        <c:manualLayout>
          <c:layoutTarget val="inner"/>
          <c:xMode val="edge"/>
          <c:yMode val="edge"/>
          <c:x val="0.0909882455376578"/>
          <c:y val="0.0763009845288326"/>
          <c:w val="0.728051081120302"/>
          <c:h val="0.67739099859353"/>
        </c:manualLayout>
      </c:layout>
      <c:lineChart>
        <c:grouping val="standard"/>
        <c:varyColors val="0"/>
        <c:ser>
          <c:idx val="0"/>
          <c:order val="0"/>
          <c:tx>
            <c:strRef>
              <c:f>DETAILS!$E$61:$F$61</c:f>
              <c:strCache>
                <c:ptCount val="1"/>
                <c:pt idx="0">
                  <c:v>Historique</c:v>
                </c:pt>
              </c:strCache>
            </c:strRef>
          </c:tx>
          <c:spPr>
            <a:solidFill>
              <a:srgbClr val="606060"/>
            </a:solidFill>
            <a:ln w="28440">
              <a:solidFill>
                <a:srgbClr val="606060"/>
              </a:solidFill>
              <a:round/>
            </a:ln>
          </c:spPr>
          <c:marker>
            <c:symbol val="none"/>
          </c:marker>
          <c:dLbls>
            <c:txPr>
              <a:bodyPr/>
              <a:lstStyle/>
              <a:p>
                <a:pPr>
                  <a:defRPr b="0" sz="1000" spc="-1" strike="noStrike">
                    <a:latin typeface="Arial"/>
                  </a:defRPr>
                </a:pPr>
              </a:p>
            </c:txPr>
            <c:dLblPos val="r"/>
            <c:showLegendKey val="0"/>
            <c:showVal val="0"/>
            <c:showCatName val="0"/>
            <c:showSerName val="0"/>
            <c:showPercent val="0"/>
            <c:separator> </c:separator>
            <c:showLeaderLines val="0"/>
          </c:dLbls>
          <c:cat>
            <c:strRef>
              <c:f>DETAILS!$K$62:$K$68</c:f>
              <c:strCache>
                <c:ptCount val="7"/>
                <c:pt idx="0">
                  <c:v>N</c:v>
                </c:pt>
                <c:pt idx="1">
                  <c:v>2012</c:v>
                </c:pt>
                <c:pt idx="2">
                  <c:v>2011</c:v>
                </c:pt>
                <c:pt idx="3">
                  <c:v>2010</c:v>
                </c:pt>
                <c:pt idx="4">
                  <c:v>2009</c:v>
                </c:pt>
                <c:pt idx="5">
                  <c:v>2008</c:v>
                </c:pt>
                <c:pt idx="6">
                  <c:v>2007</c:v>
                </c:pt>
              </c:strCache>
            </c:strRef>
          </c:cat>
          <c:val>
            <c:numRef>
              <c:f>DETAILS!$L$62:$L$68</c:f>
              <c:numCache>
                <c:formatCode>General</c:formatCode>
                <c:ptCount val="7"/>
                <c:pt idx="0">
                  <c:v>0.6625</c:v>
                </c:pt>
              </c:numCache>
            </c:numRef>
          </c:val>
          <c:smooth val="0"/>
        </c:ser>
        <c:hiLowLines>
          <c:spPr>
            <a:ln>
              <a:noFill/>
            </a:ln>
          </c:spPr>
        </c:hiLowLines>
        <c:marker val="0"/>
        <c:axId val="32478756"/>
        <c:axId val="63964500"/>
      </c:lineChart>
      <c:catAx>
        <c:axId val="32478756"/>
        <c:scaling>
          <c:orientation val="maxMin"/>
        </c:scaling>
        <c:delete val="0"/>
        <c:axPos val="b"/>
        <c:numFmt formatCode="General" sourceLinked="1"/>
        <c:majorTickMark val="out"/>
        <c:minorTickMark val="none"/>
        <c:tickLblPos val="nextTo"/>
        <c:spPr>
          <a:ln w="9360">
            <a:solidFill>
              <a:srgbClr val="878787"/>
            </a:solidFill>
            <a:round/>
          </a:ln>
        </c:spPr>
        <c:txPr>
          <a:bodyPr rot="-3720000"/>
          <a:lstStyle/>
          <a:p>
            <a:pPr>
              <a:defRPr b="0" sz="1000" spc="-1" strike="noStrike">
                <a:solidFill>
                  <a:srgbClr val="000000"/>
                </a:solidFill>
                <a:latin typeface="Calibri"/>
              </a:defRPr>
            </a:pPr>
          </a:p>
        </c:txPr>
        <c:crossAx val="63964500"/>
        <c:crosses val="autoZero"/>
        <c:auto val="1"/>
        <c:lblAlgn val="ctr"/>
        <c:lblOffset val="100"/>
        <c:noMultiLvlLbl val="0"/>
      </c:catAx>
      <c:valAx>
        <c:axId val="63964500"/>
        <c:scaling>
          <c:orientation val="minMax"/>
        </c:scaling>
        <c:delete val="0"/>
        <c:axPos val="l"/>
        <c:majorGridlines>
          <c:spPr>
            <a:ln w="9360">
              <a:solidFill>
                <a:srgbClr val="878787"/>
              </a:solidFill>
              <a:round/>
            </a:ln>
          </c:spPr>
        </c:majorGridlines>
        <c:numFmt formatCode="0.00" sourceLinked="0"/>
        <c:majorTickMark val="out"/>
        <c:minorTickMark val="none"/>
        <c:tickLblPos val="nextTo"/>
        <c:spPr>
          <a:ln w="9360">
            <a:solidFill>
              <a:srgbClr val="878787"/>
            </a:solidFill>
            <a:round/>
          </a:ln>
        </c:spPr>
        <c:txPr>
          <a:bodyPr/>
          <a:lstStyle/>
          <a:p>
            <a:pPr>
              <a:defRPr b="0" sz="1000" spc="-1" strike="noStrike">
                <a:solidFill>
                  <a:srgbClr val="000000"/>
                </a:solidFill>
                <a:latin typeface="Calibri"/>
              </a:defRPr>
            </a:pPr>
          </a:p>
        </c:txPr>
        <c:crossAx val="32478756"/>
        <c:crosses val="autoZero"/>
        <c:crossBetween val="between"/>
      </c:valAx>
      <c:spPr>
        <a:solidFill>
          <a:srgbClr val="ffffff"/>
        </a:solidFill>
        <a:ln>
          <a:noFill/>
        </a:ln>
      </c:spPr>
    </c:plotArea>
    <c:plotVisOnly val="1"/>
    <c:dispBlanksAs val="zero"/>
  </c:chart>
  <c:spPr>
    <a:noFill/>
    <a:ln w="9360">
      <a:noFill/>
    </a:ln>
  </c:spPr>
</c:chartSpace>
</file>

<file path=xl/charts/chart11.xml><?xml version="1.0" encoding="utf-8"?>
<c:chartSpace xmlns:c="http://schemas.openxmlformats.org/drawingml/2006/chart" xmlns:a="http://schemas.openxmlformats.org/drawingml/2006/main" xmlns:r="http://schemas.openxmlformats.org/officeDocument/2006/relationships">
  <c:lang val="en-US"/>
  <c:roundedCorners val="0"/>
  <c:chart>
    <c:title>
      <c:tx>
        <c:rich>
          <a:bodyPr rot="0"/>
          <a:lstStyle/>
          <a:p>
            <a:pPr>
              <a:defRPr b="1" sz="1100" spc="-1" strike="noStrike">
                <a:solidFill>
                  <a:srgbClr val="000000"/>
                </a:solidFill>
                <a:latin typeface="Calibri"/>
              </a:defRPr>
            </a:pPr>
            <a:r>
              <a:rPr b="1" sz="1100" spc="-1" strike="noStrike">
                <a:solidFill>
                  <a:srgbClr val="000000"/>
                </a:solidFill>
                <a:latin typeface="Calibri"/>
              </a:rPr>
              <a:t>Galet aval côté opposé pignon</a:t>
            </a:r>
          </a:p>
        </c:rich>
      </c:tx>
      <c:layout>
        <c:manualLayout>
          <c:xMode val="edge"/>
          <c:yMode val="edge"/>
          <c:x val="0.0263303005238489"/>
          <c:y val="0.101046124583928"/>
        </c:manualLayout>
      </c:layout>
      <c:overlay val="0"/>
      <c:spPr>
        <a:noFill/>
        <a:ln>
          <a:noFill/>
        </a:ln>
      </c:spPr>
    </c:title>
    <c:autoTitleDeleted val="0"/>
    <c:plotArea>
      <c:scatterChart>
        <c:scatterStyle val="lineMarker"/>
        <c:varyColors val="0"/>
        <c:ser>
          <c:idx val="0"/>
          <c:order val="0"/>
          <c:tx>
            <c:strRef>
              <c:f>DETAILS!$A$161</c:f>
              <c:strCache>
                <c:ptCount val="1"/>
                <c:pt idx="0">
                  <c:v>Galet aval côté opposé pignon</c:v>
                </c:pt>
              </c:strCache>
            </c:strRef>
          </c:tx>
          <c:spPr>
            <a:solidFill>
              <a:srgbClr val="000000"/>
            </a:solidFill>
            <a:ln w="28440">
              <a:solidFill>
                <a:srgbClr val="000000"/>
              </a:solidFill>
              <a:round/>
            </a:ln>
          </c:spPr>
          <c:marker>
            <c:symbol val="square"/>
            <c:size val="5"/>
            <c:spPr>
              <a:solidFill>
                <a:srgbClr val="000000"/>
              </a:solidFill>
            </c:spPr>
          </c:marker>
          <c:dLbls>
            <c:numFmt formatCode="General" sourceLinked="1"/>
            <c:txPr>
              <a:bodyPr/>
              <a:lstStyle/>
              <a:p>
                <a:pPr>
                  <a:defRPr b="0" sz="1000" spc="-1" strike="noStrike">
                    <a:solidFill>
                      <a:srgbClr val="000000"/>
                    </a:solidFill>
                    <a:latin typeface="Calibri"/>
                  </a:defRPr>
                </a:pPr>
              </a:p>
            </c:txPr>
            <c:dLblPos val="r"/>
            <c:showLegendKey val="0"/>
            <c:showVal val="1"/>
            <c:showCatName val="0"/>
            <c:showSerName val="0"/>
            <c:showPercent val="0"/>
            <c:separator>; </c:separator>
            <c:showLeaderLines val="0"/>
          </c:dLbls>
          <c:xVal>
            <c:numRef>
              <c:f>DETAILS!$B$163:$B$168</c:f>
              <c:numCache>
                <c:formatCode>General</c:formatCode>
                <c:ptCount val="6"/>
                <c:pt idx="0">
                  <c:v>0</c:v>
                </c:pt>
                <c:pt idx="1">
                  <c:v>110</c:v>
                </c:pt>
                <c:pt idx="2">
                  <c:v>280</c:v>
                </c:pt>
                <c:pt idx="3">
                  <c:v>726</c:v>
                </c:pt>
                <c:pt idx="4">
                  <c:v>860</c:v>
                </c:pt>
                <c:pt idx="5">
                  <c:v>860</c:v>
                </c:pt>
              </c:numCache>
            </c:numRef>
          </c:xVal>
          <c:yVal>
            <c:numRef>
              <c:f>DETAILS!$C$163:$C$168</c:f>
              <c:numCache>
                <c:formatCode>General</c:formatCode>
                <c:ptCount val="6"/>
                <c:pt idx="0">
                  <c:v>0</c:v>
                </c:pt>
                <c:pt idx="1">
                  <c:v>0</c:v>
                </c:pt>
                <c:pt idx="2">
                  <c:v>-0.45</c:v>
                </c:pt>
                <c:pt idx="3">
                  <c:v>-0.15</c:v>
                </c:pt>
                <c:pt idx="4">
                  <c:v>0</c:v>
                </c:pt>
                <c:pt idx="5">
                  <c:v>0</c:v>
                </c:pt>
              </c:numCache>
            </c:numRef>
          </c:yVal>
          <c:smooth val="1"/>
        </c:ser>
        <c:axId val="7312687"/>
        <c:axId val="34196766"/>
      </c:scatterChart>
      <c:valAx>
        <c:axId val="7312687"/>
        <c:scaling>
          <c:orientation val="maxMin"/>
          <c:max val="860"/>
          <c:min val="0"/>
        </c:scaling>
        <c:delete val="1"/>
        <c:axPos val="b"/>
        <c:numFmt formatCode="General" sourceLinked="0"/>
        <c:majorTickMark val="out"/>
        <c:minorTickMark val="none"/>
        <c:tickLblPos val="none"/>
        <c:spPr>
          <a:ln w="9360">
            <a:solidFill>
              <a:srgbClr val="878787"/>
            </a:solidFill>
            <a:round/>
          </a:ln>
        </c:spPr>
        <c:txPr>
          <a:bodyPr/>
          <a:lstStyle/>
          <a:p>
            <a:pPr>
              <a:defRPr b="0" sz="1000" spc="-1" strike="noStrike">
                <a:solidFill>
                  <a:srgbClr val="000000"/>
                </a:solidFill>
                <a:latin typeface="Calibri"/>
              </a:defRPr>
            </a:pPr>
          </a:p>
        </c:txPr>
        <c:crossAx val="34196766"/>
        <c:crossBetween val="midCat"/>
      </c:valAx>
      <c:valAx>
        <c:axId val="34196766"/>
        <c:scaling>
          <c:orientation val="maxMin"/>
          <c:max val="0.5"/>
          <c:min val="-2"/>
        </c:scaling>
        <c:delete val="0"/>
        <c:axPos val="l"/>
        <c:majorGridlines>
          <c:spPr>
            <a:ln w="9360">
              <a:solidFill>
                <a:srgbClr val="878787"/>
              </a:solidFill>
              <a:round/>
            </a:ln>
          </c:spPr>
        </c:majorGridlines>
        <c:minorGridlines>
          <c:spPr>
            <a:ln w="9360">
              <a:solidFill>
                <a:srgbClr val="b7b7b7"/>
              </a:solidFill>
              <a:round/>
            </a:ln>
          </c:spPr>
        </c:minorGridlines>
        <c:title>
          <c:tx>
            <c:rich>
              <a:bodyPr rot="-5400000"/>
              <a:lstStyle/>
              <a:p>
                <a:pPr>
                  <a:defRPr b="1" lang="fr-FR" sz="1000" spc="-1" strike="noStrike">
                    <a:solidFill>
                      <a:srgbClr val="000000"/>
                    </a:solidFill>
                    <a:latin typeface="Calibri"/>
                  </a:defRPr>
                </a:pPr>
                <a:r>
                  <a:rPr b="1" lang="fr-FR" sz="1000" spc="-1" strike="noStrike">
                    <a:solidFill>
                      <a:srgbClr val="000000"/>
                    </a:solidFill>
                    <a:latin typeface="Calibri"/>
                  </a:rPr>
                  <a:t>Usure en mm</a:t>
                </a:r>
              </a:p>
            </c:rich>
          </c:tx>
          <c:overlay val="0"/>
          <c:spPr>
            <a:noFill/>
            <a:ln>
              <a:noFill/>
            </a:ln>
          </c:spPr>
        </c:title>
        <c:numFmt formatCode="General" sourceLinked="0"/>
        <c:majorTickMark val="none"/>
        <c:minorTickMark val="in"/>
        <c:tickLblPos val="nextTo"/>
        <c:spPr>
          <a:ln w="9360">
            <a:solidFill>
              <a:srgbClr val="878787"/>
            </a:solidFill>
            <a:round/>
          </a:ln>
        </c:spPr>
        <c:txPr>
          <a:bodyPr/>
          <a:lstStyle/>
          <a:p>
            <a:pPr>
              <a:defRPr b="0" sz="1000" spc="-1" strike="noStrike">
                <a:solidFill>
                  <a:srgbClr val="000000"/>
                </a:solidFill>
                <a:latin typeface="Calibri"/>
              </a:defRPr>
            </a:pPr>
          </a:p>
        </c:txPr>
        <c:crossAx val="7312687"/>
        <c:crosses val="autoZero"/>
        <c:crossBetween val="midCat"/>
      </c:valAx>
      <c:spPr>
        <a:solidFill>
          <a:srgbClr val="bfbfbf"/>
        </a:solidFill>
        <a:ln>
          <a:solidFill>
            <a:srgbClr val="000000"/>
          </a:solidFill>
        </a:ln>
      </c:spPr>
    </c:plotArea>
    <c:plotVisOnly val="1"/>
    <c:dispBlanksAs val="zero"/>
  </c:chart>
  <c:spPr>
    <a:noFill/>
    <a:ln w="9360">
      <a:noFill/>
    </a:ln>
  </c:spPr>
</c:chartSpace>
</file>

<file path=xl/charts/chart12.xml><?xml version="1.0" encoding="utf-8"?>
<c:chartSpace xmlns:c="http://schemas.openxmlformats.org/drawingml/2006/chart" xmlns:a="http://schemas.openxmlformats.org/drawingml/2006/main" xmlns:r="http://schemas.openxmlformats.org/officeDocument/2006/relationships">
  <c:lang val="en-US"/>
  <c:roundedCorners val="0"/>
  <c:chart>
    <c:title>
      <c:tx>
        <c:rich>
          <a:bodyPr rot="0"/>
          <a:lstStyle/>
          <a:p>
            <a:pPr>
              <a:defRPr b="1" sz="1100" spc="-1" strike="noStrike">
                <a:solidFill>
                  <a:srgbClr val="000000"/>
                </a:solidFill>
                <a:latin typeface="Calibri"/>
              </a:defRPr>
            </a:pPr>
            <a:r>
              <a:rPr b="1" sz="1100" spc="-1" strike="noStrike">
                <a:solidFill>
                  <a:srgbClr val="000000"/>
                </a:solidFill>
                <a:latin typeface="Calibri"/>
              </a:rPr>
              <a:t>Galet aval côté  pignon</a:t>
            </a:r>
          </a:p>
        </c:rich>
      </c:tx>
      <c:layout>
        <c:manualLayout>
          <c:xMode val="edge"/>
          <c:yMode val="edge"/>
          <c:x val="0.0279739648248165"/>
          <c:y val="0.752757793764988"/>
        </c:manualLayout>
      </c:layout>
      <c:overlay val="0"/>
      <c:spPr>
        <a:noFill/>
        <a:ln>
          <a:noFill/>
        </a:ln>
      </c:spPr>
    </c:title>
    <c:autoTitleDeleted val="0"/>
    <c:plotArea>
      <c:scatterChart>
        <c:scatterStyle val="lineMarker"/>
        <c:varyColors val="0"/>
        <c:ser>
          <c:idx val="0"/>
          <c:order val="0"/>
          <c:tx>
            <c:strRef>
              <c:f>DETAILS!$D$161</c:f>
              <c:strCache>
                <c:ptCount val="1"/>
                <c:pt idx="0">
                  <c:v>Galet aval côté  pignon</c:v>
                </c:pt>
              </c:strCache>
            </c:strRef>
          </c:tx>
          <c:spPr>
            <a:solidFill>
              <a:srgbClr val="000000"/>
            </a:solidFill>
            <a:ln w="28440">
              <a:solidFill>
                <a:srgbClr val="000000"/>
              </a:solidFill>
              <a:round/>
            </a:ln>
          </c:spPr>
          <c:marker>
            <c:symbol val="square"/>
            <c:size val="5"/>
            <c:spPr>
              <a:solidFill>
                <a:srgbClr val="000000"/>
              </a:solidFill>
            </c:spPr>
          </c:marker>
          <c:dLbls>
            <c:numFmt formatCode="General" sourceLinked="1"/>
            <c:txPr>
              <a:bodyPr/>
              <a:lstStyle/>
              <a:p>
                <a:pPr>
                  <a:defRPr b="0" sz="1000" spc="-1" strike="noStrike">
                    <a:solidFill>
                      <a:srgbClr val="000000"/>
                    </a:solidFill>
                    <a:latin typeface="Calibri"/>
                  </a:defRPr>
                </a:pPr>
              </a:p>
            </c:txPr>
            <c:dLblPos val="r"/>
            <c:showLegendKey val="0"/>
            <c:showVal val="1"/>
            <c:showCatName val="0"/>
            <c:showSerName val="0"/>
            <c:showPercent val="0"/>
            <c:separator>; </c:separator>
            <c:showLeaderLines val="0"/>
          </c:dLbls>
          <c:xVal>
            <c:numRef>
              <c:f>DETAILS!$E$163:$E$166</c:f>
              <c:numCache>
                <c:formatCode>General</c:formatCode>
                <c:ptCount val="4"/>
                <c:pt idx="0">
                  <c:v>0</c:v>
                </c:pt>
                <c:pt idx="1">
                  <c:v>67</c:v>
                </c:pt>
                <c:pt idx="2">
                  <c:v>252</c:v>
                </c:pt>
                <c:pt idx="3">
                  <c:v>860</c:v>
                </c:pt>
              </c:numCache>
            </c:numRef>
          </c:xVal>
          <c:yVal>
            <c:numRef>
              <c:f>DETAILS!$F$163:$F$166</c:f>
              <c:numCache>
                <c:formatCode>General</c:formatCode>
                <c:ptCount val="4"/>
                <c:pt idx="0">
                  <c:v>0</c:v>
                </c:pt>
                <c:pt idx="1">
                  <c:v>0</c:v>
                </c:pt>
                <c:pt idx="2">
                  <c:v>-0.4</c:v>
                </c:pt>
                <c:pt idx="3">
                  <c:v>0</c:v>
                </c:pt>
              </c:numCache>
            </c:numRef>
          </c:yVal>
          <c:smooth val="1"/>
        </c:ser>
        <c:axId val="83895300"/>
        <c:axId val="77628418"/>
      </c:scatterChart>
      <c:valAx>
        <c:axId val="83895300"/>
        <c:scaling>
          <c:orientation val="maxMin"/>
          <c:max val="860"/>
          <c:min val="0"/>
        </c:scaling>
        <c:delete val="1"/>
        <c:axPos val="b"/>
        <c:numFmt formatCode="General" sourceLinked="0"/>
        <c:majorTickMark val="none"/>
        <c:minorTickMark val="none"/>
        <c:tickLblPos val="none"/>
        <c:spPr>
          <a:ln w="9360">
            <a:solidFill>
              <a:srgbClr val="878787"/>
            </a:solidFill>
            <a:round/>
          </a:ln>
        </c:spPr>
        <c:txPr>
          <a:bodyPr/>
          <a:lstStyle/>
          <a:p>
            <a:pPr>
              <a:defRPr b="0" sz="1000" spc="-1" strike="noStrike">
                <a:solidFill>
                  <a:srgbClr val="000000"/>
                </a:solidFill>
                <a:latin typeface="Calibri"/>
              </a:defRPr>
            </a:pPr>
          </a:p>
        </c:txPr>
        <c:crossAx val="77628418"/>
        <c:crossBetween val="midCat"/>
      </c:valAx>
      <c:valAx>
        <c:axId val="77628418"/>
        <c:scaling>
          <c:orientation val="minMax"/>
          <c:max val="0.5"/>
          <c:min val="-2"/>
        </c:scaling>
        <c:delete val="0"/>
        <c:axPos val="l"/>
        <c:majorGridlines>
          <c:spPr>
            <a:ln w="9360">
              <a:solidFill>
                <a:srgbClr val="878787"/>
              </a:solidFill>
              <a:round/>
            </a:ln>
          </c:spPr>
        </c:majorGridlines>
        <c:minorGridlines>
          <c:spPr>
            <a:ln w="9360">
              <a:solidFill>
                <a:srgbClr val="b7b7b7"/>
              </a:solidFill>
              <a:round/>
            </a:ln>
          </c:spPr>
        </c:minorGridlines>
        <c:title>
          <c:tx>
            <c:rich>
              <a:bodyPr rot="-5400000"/>
              <a:lstStyle/>
              <a:p>
                <a:pPr>
                  <a:defRPr b="1" lang="fr-FR" sz="1000" spc="-1" strike="noStrike">
                    <a:solidFill>
                      <a:srgbClr val="000000"/>
                    </a:solidFill>
                    <a:latin typeface="Calibri"/>
                  </a:defRPr>
                </a:pPr>
                <a:r>
                  <a:rPr b="1" lang="fr-FR" sz="1000" spc="-1" strike="noStrike">
                    <a:solidFill>
                      <a:srgbClr val="000000"/>
                    </a:solidFill>
                    <a:latin typeface="Calibri"/>
                  </a:rPr>
                  <a:t>Usure en mm</a:t>
                </a:r>
              </a:p>
            </c:rich>
          </c:tx>
          <c:overlay val="0"/>
          <c:spPr>
            <a:noFill/>
            <a:ln>
              <a:noFill/>
            </a:ln>
          </c:spPr>
        </c:title>
        <c:numFmt formatCode="General" sourceLinked="0"/>
        <c:majorTickMark val="none"/>
        <c:minorTickMark val="in"/>
        <c:tickLblPos val="nextTo"/>
        <c:spPr>
          <a:ln w="9360">
            <a:solidFill>
              <a:srgbClr val="878787"/>
            </a:solidFill>
            <a:round/>
          </a:ln>
        </c:spPr>
        <c:txPr>
          <a:bodyPr/>
          <a:lstStyle/>
          <a:p>
            <a:pPr>
              <a:defRPr b="0" sz="1000" spc="-1" strike="noStrike">
                <a:solidFill>
                  <a:srgbClr val="000000"/>
                </a:solidFill>
                <a:latin typeface="Calibri"/>
              </a:defRPr>
            </a:pPr>
          </a:p>
        </c:txPr>
        <c:crossAx val="83895300"/>
        <c:crosses val="autoZero"/>
        <c:crossBetween val="midCat"/>
      </c:valAx>
      <c:spPr>
        <a:solidFill>
          <a:srgbClr val="bfbfbf"/>
        </a:solidFill>
        <a:ln>
          <a:solidFill>
            <a:srgbClr val="000000"/>
          </a:solidFill>
        </a:ln>
      </c:spPr>
    </c:plotArea>
    <c:plotVisOnly val="1"/>
    <c:dispBlanksAs val="zero"/>
  </c:chart>
  <c:spPr>
    <a:noFill/>
    <a:ln w="9360">
      <a:noFill/>
    </a:ln>
  </c:spPr>
</c:chartSpace>
</file>

<file path=xl/charts/chart13.xml><?xml version="1.0" encoding="utf-8"?>
<c:chartSpace xmlns:c="http://schemas.openxmlformats.org/drawingml/2006/chart" xmlns:a="http://schemas.openxmlformats.org/drawingml/2006/main" xmlns:r="http://schemas.openxmlformats.org/officeDocument/2006/relationships">
  <c:lang val="en-US"/>
  <c:roundedCorners val="0"/>
  <c:chart>
    <c:title>
      <c:tx>
        <c:rich>
          <a:bodyPr rot="0"/>
          <a:lstStyle/>
          <a:p>
            <a:pPr>
              <a:defRPr b="1" lang="en-US" sz="1800" spc="-1" strike="noStrike">
                <a:solidFill>
                  <a:srgbClr val="000000"/>
                </a:solidFill>
                <a:latin typeface="Calibri"/>
              </a:defRPr>
            </a:pPr>
            <a:r>
              <a:rPr b="1" lang="en-US" sz="1800" spc="-1" strike="noStrike">
                <a:solidFill>
                  <a:srgbClr val="000000"/>
                </a:solidFill>
                <a:latin typeface="Calibri"/>
              </a:rPr>
              <a:t>Usure de la virole en %</a:t>
            </a:r>
          </a:p>
        </c:rich>
      </c:tx>
      <c:layout>
        <c:manualLayout>
          <c:xMode val="edge"/>
          <c:yMode val="edge"/>
          <c:x val="0.589272296399052"/>
          <c:y val="0.0379385964912281"/>
        </c:manualLayout>
      </c:layout>
      <c:overlay val="0"/>
      <c:spPr>
        <a:noFill/>
        <a:ln>
          <a:noFill/>
        </a:ln>
      </c:spPr>
    </c:title>
    <c:autoTitleDeleted val="0"/>
    <c:plotArea>
      <c:barChart>
        <c:barDir val="col"/>
        <c:grouping val="clustered"/>
        <c:varyColors val="0"/>
        <c:ser>
          <c:idx val="0"/>
          <c:order val="0"/>
          <c:tx>
            <c:strRef>
              <c:f>label 0</c:f>
              <c:strCache>
                <c:ptCount val="1"/>
                <c:pt idx="0">
                  <c:v>0°</c:v>
                </c:pt>
              </c:strCache>
            </c:strRef>
          </c:tx>
          <c:spPr>
            <a:solidFill>
              <a:srgbClr val="3e6595"/>
            </a:solidFill>
            <a:ln>
              <a:noFill/>
            </a:ln>
          </c:spPr>
          <c:invertIfNegative val="0"/>
          <c:dLbls>
            <c:txPr>
              <a:bodyPr/>
              <a:lstStyle/>
              <a:p>
                <a:pPr>
                  <a:defRPr b="0" sz="1000" spc="-1" strike="noStrike">
                    <a:latin typeface="Arial"/>
                  </a:defRPr>
                </a:pPr>
              </a:p>
            </c:txPr>
            <c:dLblPos val="outEnd"/>
            <c:showLegendKey val="0"/>
            <c:showVal val="0"/>
            <c:showCatName val="0"/>
            <c:showSerName val="0"/>
            <c:showPercent val="0"/>
            <c:separator> </c:separator>
            <c:showLeaderLines val="0"/>
          </c:dLbls>
          <c:cat>
            <c:strRef>
              <c:f>categories</c:f>
              <c:strCache>
                <c:ptCount val="43"/>
                <c:pt idx="0">
                  <c:v>S1</c:v>
                </c:pt>
                <c:pt idx="1">
                  <c:v>S2</c:v>
                </c:pt>
                <c:pt idx="2">
                  <c:v>S3</c:v>
                </c:pt>
                <c:pt idx="3">
                  <c:v>S4</c:v>
                </c:pt>
                <c:pt idx="4">
                  <c:v>S5</c:v>
                </c:pt>
                <c:pt idx="5">
                  <c:v>S6</c:v>
                </c:pt>
                <c:pt idx="6">
                  <c:v>S7</c:v>
                </c:pt>
                <c:pt idx="7">
                  <c:v>S8</c:v>
                </c:pt>
                <c:pt idx="8">
                  <c:v>S9</c:v>
                </c:pt>
                <c:pt idx="9">
                  <c:v>S10</c:v>
                </c:pt>
                <c:pt idx="10">
                  <c:v>S11</c:v>
                </c:pt>
                <c:pt idx="11">
                  <c:v>S12</c:v>
                </c:pt>
                <c:pt idx="12">
                  <c:v>S13</c:v>
                </c:pt>
                <c:pt idx="13">
                  <c:v>S14</c:v>
                </c:pt>
                <c:pt idx="14">
                  <c:v>S15</c:v>
                </c:pt>
                <c:pt idx="15">
                  <c:v>S16</c:v>
                </c:pt>
                <c:pt idx="16">
                  <c:v>S17</c:v>
                </c:pt>
                <c:pt idx="17">
                  <c:v>S18</c:v>
                </c:pt>
                <c:pt idx="18">
                  <c:v>S19</c:v>
                </c:pt>
                <c:pt idx="19">
                  <c:v>S20</c:v>
                </c:pt>
                <c:pt idx="20">
                  <c:v>S21</c:v>
                </c:pt>
                <c:pt idx="21">
                  <c:v>S22</c:v>
                </c:pt>
                <c:pt idx="22">
                  <c:v>S23</c:v>
                </c:pt>
                <c:pt idx="23">
                  <c:v>S24</c:v>
                </c:pt>
                <c:pt idx="24">
                  <c:v>S25</c:v>
                </c:pt>
                <c:pt idx="25">
                  <c:v>S26</c:v>
                </c:pt>
                <c:pt idx="26">
                  <c:v>S27</c:v>
                </c:pt>
                <c:pt idx="27">
                  <c:v>S28</c:v>
                </c:pt>
                <c:pt idx="28">
                  <c:v>S29</c:v>
                </c:pt>
                <c:pt idx="29">
                  <c:v>S30</c:v>
                </c:pt>
                <c:pt idx="30">
                  <c:v>S31</c:v>
                </c:pt>
                <c:pt idx="31">
                  <c:v>S32</c:v>
                </c:pt>
                <c:pt idx="32">
                  <c:v>S33</c:v>
                </c:pt>
                <c:pt idx="33">
                  <c:v>S34</c:v>
                </c:pt>
                <c:pt idx="34">
                  <c:v>S35</c:v>
                </c:pt>
                <c:pt idx="35">
                  <c:v>S36</c:v>
                </c:pt>
                <c:pt idx="36">
                  <c:v>S37</c:v>
                </c:pt>
                <c:pt idx="37">
                  <c:v>S38</c:v>
                </c:pt>
                <c:pt idx="38">
                  <c:v>S39</c:v>
                </c:pt>
                <c:pt idx="39">
                  <c:v>S40</c:v>
                </c:pt>
                <c:pt idx="40">
                  <c:v>S41</c:v>
                </c:pt>
                <c:pt idx="41">
                  <c:v>S42</c:v>
                </c:pt>
                <c:pt idx="42">
                  <c:v>S43</c:v>
                </c:pt>
              </c:strCache>
            </c:strRef>
          </c:cat>
          <c:val>
            <c:numRef>
              <c:f>0</c:f>
              <c:numCache>
                <c:formatCode>General</c:formatCode>
                <c:ptCount val="43"/>
                <c:pt idx="0">
                  <c:v>0.06</c:v>
                </c:pt>
                <c:pt idx="1">
                  <c:v>0.0959999999999999</c:v>
                </c:pt>
                <c:pt idx="2">
                  <c:v>0.0959999999999999</c:v>
                </c:pt>
                <c:pt idx="3">
                  <c:v>0.012</c:v>
                </c:pt>
                <c:pt idx="4">
                  <c:v>0.00400000000000006</c:v>
                </c:pt>
                <c:pt idx="5">
                  <c:v>0</c:v>
                </c:pt>
                <c:pt idx="6">
                  <c:v>0.0328571428571428</c:v>
                </c:pt>
                <c:pt idx="7">
                  <c:v>0.0314285714285715</c:v>
                </c:pt>
                <c:pt idx="8">
                  <c:v>0.0199999999999999</c:v>
                </c:pt>
                <c:pt idx="9">
                  <c:v>0</c:v>
                </c:pt>
                <c:pt idx="10">
                  <c:v>0</c:v>
                </c:pt>
                <c:pt idx="11">
                  <c:v>0.0559999999999999</c:v>
                </c:pt>
                <c:pt idx="12">
                  <c:v>0.068</c:v>
                </c:pt>
                <c:pt idx="13">
                  <c:v>0.14</c:v>
                </c:pt>
                <c:pt idx="14">
                  <c:v>0.128</c:v>
                </c:pt>
                <c:pt idx="15">
                  <c:v>0.112</c:v>
                </c:pt>
                <c:pt idx="16">
                  <c:v>0.0959999999999999</c:v>
                </c:pt>
                <c:pt idx="17">
                  <c:v>0.00799999999999997</c:v>
                </c:pt>
                <c:pt idx="18">
                  <c:v>0.14</c:v>
                </c:pt>
                <c:pt idx="19">
                  <c:v>0.08</c:v>
                </c:pt>
                <c:pt idx="20">
                  <c:v>0.04</c:v>
                </c:pt>
                <c:pt idx="21">
                  <c:v>0.032</c:v>
                </c:pt>
                <c:pt idx="22">
                  <c:v>0.12</c:v>
                </c:pt>
                <c:pt idx="23">
                  <c:v>0.16</c:v>
                </c:pt>
                <c:pt idx="24">
                  <c:v>0.148</c:v>
                </c:pt>
                <c:pt idx="25">
                  <c:v>0.032</c:v>
                </c:pt>
                <c:pt idx="26">
                  <c:v>0.048</c:v>
                </c:pt>
                <c:pt idx="27">
                  <c:v>0.156</c:v>
                </c:pt>
                <c:pt idx="28">
                  <c:v>0.164</c:v>
                </c:pt>
                <c:pt idx="29">
                  <c:v>0.1</c:v>
                </c:pt>
                <c:pt idx="30">
                  <c:v>0.14</c:v>
                </c:pt>
                <c:pt idx="31">
                  <c:v>0.0625</c:v>
                </c:pt>
                <c:pt idx="32">
                  <c:v>0.0542857142857142</c:v>
                </c:pt>
                <c:pt idx="33">
                  <c:v>0.0557142857142858</c:v>
                </c:pt>
                <c:pt idx="34">
                  <c:v>0.207894736842105</c:v>
                </c:pt>
                <c:pt idx="35">
                  <c:v>0.092</c:v>
                </c:pt>
                <c:pt idx="36">
                  <c:v>0.088</c:v>
                </c:pt>
                <c:pt idx="37">
                  <c:v>0.072</c:v>
                </c:pt>
                <c:pt idx="38">
                  <c:v>0.08</c:v>
                </c:pt>
                <c:pt idx="39">
                  <c:v>0.092</c:v>
                </c:pt>
                <c:pt idx="40">
                  <c:v>0.136</c:v>
                </c:pt>
                <c:pt idx="41">
                  <c:v>0.132</c:v>
                </c:pt>
                <c:pt idx="42">
                  <c:v>0.268</c:v>
                </c:pt>
              </c:numCache>
            </c:numRef>
          </c:val>
        </c:ser>
        <c:ser>
          <c:idx val="1"/>
          <c:order val="1"/>
          <c:tx>
            <c:strRef>
              <c:f>label 1</c:f>
              <c:strCache>
                <c:ptCount val="1"/>
                <c:pt idx="0">
                  <c:v>90°</c:v>
                </c:pt>
              </c:strCache>
            </c:strRef>
          </c:tx>
          <c:spPr>
            <a:solidFill>
              <a:srgbClr val="ff0000"/>
            </a:solidFill>
            <a:ln>
              <a:noFill/>
            </a:ln>
          </c:spPr>
          <c:invertIfNegative val="0"/>
          <c:dLbls>
            <c:txPr>
              <a:bodyPr/>
              <a:lstStyle/>
              <a:p>
                <a:pPr>
                  <a:defRPr b="0" sz="1000" spc="-1" strike="noStrike">
                    <a:latin typeface="Arial"/>
                  </a:defRPr>
                </a:pPr>
              </a:p>
            </c:txPr>
            <c:dLblPos val="outEnd"/>
            <c:showLegendKey val="0"/>
            <c:showVal val="0"/>
            <c:showCatName val="0"/>
            <c:showSerName val="0"/>
            <c:showPercent val="0"/>
            <c:separator> </c:separator>
            <c:showLeaderLines val="0"/>
          </c:dLbls>
          <c:cat>
            <c:strRef>
              <c:f>categories</c:f>
              <c:strCache>
                <c:ptCount val="43"/>
                <c:pt idx="0">
                  <c:v>S1</c:v>
                </c:pt>
                <c:pt idx="1">
                  <c:v>S2</c:v>
                </c:pt>
                <c:pt idx="2">
                  <c:v>S3</c:v>
                </c:pt>
                <c:pt idx="3">
                  <c:v>S4</c:v>
                </c:pt>
                <c:pt idx="4">
                  <c:v>S5</c:v>
                </c:pt>
                <c:pt idx="5">
                  <c:v>S6</c:v>
                </c:pt>
                <c:pt idx="6">
                  <c:v>S7</c:v>
                </c:pt>
                <c:pt idx="7">
                  <c:v>S8</c:v>
                </c:pt>
                <c:pt idx="8">
                  <c:v>S9</c:v>
                </c:pt>
                <c:pt idx="9">
                  <c:v>S10</c:v>
                </c:pt>
                <c:pt idx="10">
                  <c:v>S11</c:v>
                </c:pt>
                <c:pt idx="11">
                  <c:v>S12</c:v>
                </c:pt>
                <c:pt idx="12">
                  <c:v>S13</c:v>
                </c:pt>
                <c:pt idx="13">
                  <c:v>S14</c:v>
                </c:pt>
                <c:pt idx="14">
                  <c:v>S15</c:v>
                </c:pt>
                <c:pt idx="15">
                  <c:v>S16</c:v>
                </c:pt>
                <c:pt idx="16">
                  <c:v>S17</c:v>
                </c:pt>
                <c:pt idx="17">
                  <c:v>S18</c:v>
                </c:pt>
                <c:pt idx="18">
                  <c:v>S19</c:v>
                </c:pt>
                <c:pt idx="19">
                  <c:v>S20</c:v>
                </c:pt>
                <c:pt idx="20">
                  <c:v>S21</c:v>
                </c:pt>
                <c:pt idx="21">
                  <c:v>S22</c:v>
                </c:pt>
                <c:pt idx="22">
                  <c:v>S23</c:v>
                </c:pt>
                <c:pt idx="23">
                  <c:v>S24</c:v>
                </c:pt>
                <c:pt idx="24">
                  <c:v>S25</c:v>
                </c:pt>
                <c:pt idx="25">
                  <c:v>S26</c:v>
                </c:pt>
                <c:pt idx="26">
                  <c:v>S27</c:v>
                </c:pt>
                <c:pt idx="27">
                  <c:v>S28</c:v>
                </c:pt>
                <c:pt idx="28">
                  <c:v>S29</c:v>
                </c:pt>
                <c:pt idx="29">
                  <c:v>S30</c:v>
                </c:pt>
                <c:pt idx="30">
                  <c:v>S31</c:v>
                </c:pt>
                <c:pt idx="31">
                  <c:v>S32</c:v>
                </c:pt>
                <c:pt idx="32">
                  <c:v>S33</c:v>
                </c:pt>
                <c:pt idx="33">
                  <c:v>S34</c:v>
                </c:pt>
                <c:pt idx="34">
                  <c:v>S35</c:v>
                </c:pt>
                <c:pt idx="35">
                  <c:v>S36</c:v>
                </c:pt>
                <c:pt idx="36">
                  <c:v>S37</c:v>
                </c:pt>
                <c:pt idx="37">
                  <c:v>S38</c:v>
                </c:pt>
                <c:pt idx="38">
                  <c:v>S39</c:v>
                </c:pt>
                <c:pt idx="39">
                  <c:v>S40</c:v>
                </c:pt>
                <c:pt idx="40">
                  <c:v>S41</c:v>
                </c:pt>
                <c:pt idx="41">
                  <c:v>S42</c:v>
                </c:pt>
                <c:pt idx="42">
                  <c:v>S43</c:v>
                </c:pt>
              </c:strCache>
            </c:strRef>
          </c:cat>
          <c:val>
            <c:numRef>
              <c:f>1</c:f>
              <c:numCache>
                <c:formatCode>General</c:formatCode>
                <c:ptCount val="43"/>
                <c:pt idx="0">
                  <c:v>0.104</c:v>
                </c:pt>
                <c:pt idx="1">
                  <c:v>0.072</c:v>
                </c:pt>
                <c:pt idx="2">
                  <c:v>0.08</c:v>
                </c:pt>
                <c:pt idx="3">
                  <c:v>0.06</c:v>
                </c:pt>
                <c:pt idx="4">
                  <c:v>0.0440000000000001</c:v>
                </c:pt>
                <c:pt idx="5">
                  <c:v>0.0131578947368421</c:v>
                </c:pt>
                <c:pt idx="6">
                  <c:v>0.0485714285714287</c:v>
                </c:pt>
                <c:pt idx="7">
                  <c:v>0.0285714285714286</c:v>
                </c:pt>
                <c:pt idx="8">
                  <c:v>0.035</c:v>
                </c:pt>
                <c:pt idx="9">
                  <c:v>0.0425000000000001</c:v>
                </c:pt>
                <c:pt idx="10">
                  <c:v>0.0675000000000001</c:v>
                </c:pt>
                <c:pt idx="11">
                  <c:v>0.14</c:v>
                </c:pt>
                <c:pt idx="12">
                  <c:v>0.108</c:v>
                </c:pt>
                <c:pt idx="13">
                  <c:v>0.12</c:v>
                </c:pt>
                <c:pt idx="14">
                  <c:v>0.144</c:v>
                </c:pt>
                <c:pt idx="15">
                  <c:v>0.132</c:v>
                </c:pt>
                <c:pt idx="16">
                  <c:v>0.156</c:v>
                </c:pt>
                <c:pt idx="17">
                  <c:v>0.16</c:v>
                </c:pt>
                <c:pt idx="18">
                  <c:v>0.156</c:v>
                </c:pt>
                <c:pt idx="19">
                  <c:v>0.144</c:v>
                </c:pt>
                <c:pt idx="20">
                  <c:v>0.112</c:v>
                </c:pt>
                <c:pt idx="21">
                  <c:v>0.152</c:v>
                </c:pt>
                <c:pt idx="22">
                  <c:v>0.0959999999999999</c:v>
                </c:pt>
                <c:pt idx="23">
                  <c:v>0.108</c:v>
                </c:pt>
                <c:pt idx="24">
                  <c:v>0.18</c:v>
                </c:pt>
                <c:pt idx="25">
                  <c:v>0.092</c:v>
                </c:pt>
                <c:pt idx="26">
                  <c:v>0.088</c:v>
                </c:pt>
                <c:pt idx="27">
                  <c:v>0.18</c:v>
                </c:pt>
                <c:pt idx="28">
                  <c:v>0.16</c:v>
                </c:pt>
                <c:pt idx="29">
                  <c:v>0.12</c:v>
                </c:pt>
                <c:pt idx="30">
                  <c:v>0.16</c:v>
                </c:pt>
                <c:pt idx="31">
                  <c:v>0.0975</c:v>
                </c:pt>
                <c:pt idx="32">
                  <c:v>0.0428571428571429</c:v>
                </c:pt>
                <c:pt idx="33">
                  <c:v>0.05</c:v>
                </c:pt>
                <c:pt idx="34">
                  <c:v>0.502631578947368</c:v>
                </c:pt>
                <c:pt idx="35">
                  <c:v>0.112</c:v>
                </c:pt>
                <c:pt idx="36">
                  <c:v>0.108</c:v>
                </c:pt>
                <c:pt idx="37">
                  <c:v>0.108</c:v>
                </c:pt>
                <c:pt idx="38">
                  <c:v>0.092</c:v>
                </c:pt>
                <c:pt idx="39">
                  <c:v>0.108</c:v>
                </c:pt>
                <c:pt idx="40">
                  <c:v>0.12</c:v>
                </c:pt>
                <c:pt idx="41">
                  <c:v>0.0959999999999999</c:v>
                </c:pt>
                <c:pt idx="42">
                  <c:v>0.276</c:v>
                </c:pt>
              </c:numCache>
            </c:numRef>
          </c:val>
        </c:ser>
        <c:ser>
          <c:idx val="2"/>
          <c:order val="2"/>
          <c:tx>
            <c:strRef>
              <c:f>label 2</c:f>
              <c:strCache>
                <c:ptCount val="1"/>
                <c:pt idx="0">
                  <c:v>180°</c:v>
                </c:pt>
              </c:strCache>
            </c:strRef>
          </c:tx>
          <c:spPr>
            <a:solidFill>
              <a:srgbClr val="00b050"/>
            </a:solidFill>
            <a:ln>
              <a:noFill/>
            </a:ln>
          </c:spPr>
          <c:invertIfNegative val="0"/>
          <c:dLbls>
            <c:txPr>
              <a:bodyPr/>
              <a:lstStyle/>
              <a:p>
                <a:pPr>
                  <a:defRPr b="0" sz="1000" spc="-1" strike="noStrike">
                    <a:latin typeface="Arial"/>
                  </a:defRPr>
                </a:pPr>
              </a:p>
            </c:txPr>
            <c:dLblPos val="outEnd"/>
            <c:showLegendKey val="0"/>
            <c:showVal val="0"/>
            <c:showCatName val="0"/>
            <c:showSerName val="0"/>
            <c:showPercent val="0"/>
            <c:separator> </c:separator>
            <c:showLeaderLines val="0"/>
          </c:dLbls>
          <c:cat>
            <c:strRef>
              <c:f>categories</c:f>
              <c:strCache>
                <c:ptCount val="43"/>
                <c:pt idx="0">
                  <c:v>S1</c:v>
                </c:pt>
                <c:pt idx="1">
                  <c:v>S2</c:v>
                </c:pt>
                <c:pt idx="2">
                  <c:v>S3</c:v>
                </c:pt>
                <c:pt idx="3">
                  <c:v>S4</c:v>
                </c:pt>
                <c:pt idx="4">
                  <c:v>S5</c:v>
                </c:pt>
                <c:pt idx="5">
                  <c:v>S6</c:v>
                </c:pt>
                <c:pt idx="6">
                  <c:v>S7</c:v>
                </c:pt>
                <c:pt idx="7">
                  <c:v>S8</c:v>
                </c:pt>
                <c:pt idx="8">
                  <c:v>S9</c:v>
                </c:pt>
                <c:pt idx="9">
                  <c:v>S10</c:v>
                </c:pt>
                <c:pt idx="10">
                  <c:v>S11</c:v>
                </c:pt>
                <c:pt idx="11">
                  <c:v>S12</c:v>
                </c:pt>
                <c:pt idx="12">
                  <c:v>S13</c:v>
                </c:pt>
                <c:pt idx="13">
                  <c:v>S14</c:v>
                </c:pt>
                <c:pt idx="14">
                  <c:v>S15</c:v>
                </c:pt>
                <c:pt idx="15">
                  <c:v>S16</c:v>
                </c:pt>
                <c:pt idx="16">
                  <c:v>S17</c:v>
                </c:pt>
                <c:pt idx="17">
                  <c:v>S18</c:v>
                </c:pt>
                <c:pt idx="18">
                  <c:v>S19</c:v>
                </c:pt>
                <c:pt idx="19">
                  <c:v>S20</c:v>
                </c:pt>
                <c:pt idx="20">
                  <c:v>S21</c:v>
                </c:pt>
                <c:pt idx="21">
                  <c:v>S22</c:v>
                </c:pt>
                <c:pt idx="22">
                  <c:v>S23</c:v>
                </c:pt>
                <c:pt idx="23">
                  <c:v>S24</c:v>
                </c:pt>
                <c:pt idx="24">
                  <c:v>S25</c:v>
                </c:pt>
                <c:pt idx="25">
                  <c:v>S26</c:v>
                </c:pt>
                <c:pt idx="26">
                  <c:v>S27</c:v>
                </c:pt>
                <c:pt idx="27">
                  <c:v>S28</c:v>
                </c:pt>
                <c:pt idx="28">
                  <c:v>S29</c:v>
                </c:pt>
                <c:pt idx="29">
                  <c:v>S30</c:v>
                </c:pt>
                <c:pt idx="30">
                  <c:v>S31</c:v>
                </c:pt>
                <c:pt idx="31">
                  <c:v>S32</c:v>
                </c:pt>
                <c:pt idx="32">
                  <c:v>S33</c:v>
                </c:pt>
                <c:pt idx="33">
                  <c:v>S34</c:v>
                </c:pt>
                <c:pt idx="34">
                  <c:v>S35</c:v>
                </c:pt>
                <c:pt idx="35">
                  <c:v>S36</c:v>
                </c:pt>
                <c:pt idx="36">
                  <c:v>S37</c:v>
                </c:pt>
                <c:pt idx="37">
                  <c:v>S38</c:v>
                </c:pt>
                <c:pt idx="38">
                  <c:v>S39</c:v>
                </c:pt>
                <c:pt idx="39">
                  <c:v>S40</c:v>
                </c:pt>
                <c:pt idx="40">
                  <c:v>S41</c:v>
                </c:pt>
                <c:pt idx="41">
                  <c:v>S42</c:v>
                </c:pt>
                <c:pt idx="42">
                  <c:v>S43</c:v>
                </c:pt>
              </c:strCache>
            </c:strRef>
          </c:cat>
          <c:val>
            <c:numRef>
              <c:f>2</c:f>
              <c:numCache>
                <c:formatCode>General</c:formatCode>
                <c:ptCount val="43"/>
                <c:pt idx="0">
                  <c:v>0.16</c:v>
                </c:pt>
                <c:pt idx="1">
                  <c:v>0.06</c:v>
                </c:pt>
                <c:pt idx="2">
                  <c:v>0.0640000000000001</c:v>
                </c:pt>
                <c:pt idx="3">
                  <c:v>0.088</c:v>
                </c:pt>
                <c:pt idx="4">
                  <c:v>0.0759999999999999</c:v>
                </c:pt>
                <c:pt idx="5">
                  <c:v>0</c:v>
                </c:pt>
                <c:pt idx="6">
                  <c:v>0.04</c:v>
                </c:pt>
                <c:pt idx="7">
                  <c:v>0.0414285714285715</c:v>
                </c:pt>
                <c:pt idx="8">
                  <c:v>0.0625</c:v>
                </c:pt>
                <c:pt idx="9">
                  <c:v>0.0625</c:v>
                </c:pt>
                <c:pt idx="10">
                  <c:v>0.065</c:v>
                </c:pt>
                <c:pt idx="11">
                  <c:v>0.0840000000000001</c:v>
                </c:pt>
                <c:pt idx="12">
                  <c:v>0.152</c:v>
                </c:pt>
                <c:pt idx="13">
                  <c:v>0.104</c:v>
                </c:pt>
                <c:pt idx="14">
                  <c:v>0.112</c:v>
                </c:pt>
                <c:pt idx="15">
                  <c:v>0.124</c:v>
                </c:pt>
                <c:pt idx="16">
                  <c:v>0.128</c:v>
                </c:pt>
                <c:pt idx="17">
                  <c:v>0.1</c:v>
                </c:pt>
                <c:pt idx="18">
                  <c:v>0.14</c:v>
                </c:pt>
                <c:pt idx="19">
                  <c:v>0.144</c:v>
                </c:pt>
                <c:pt idx="20">
                  <c:v>0.164</c:v>
                </c:pt>
                <c:pt idx="21">
                  <c:v>0.068</c:v>
                </c:pt>
                <c:pt idx="22">
                  <c:v>0.112</c:v>
                </c:pt>
                <c:pt idx="23">
                  <c:v>0.08</c:v>
                </c:pt>
                <c:pt idx="24">
                  <c:v>0.144</c:v>
                </c:pt>
                <c:pt idx="25">
                  <c:v>0.12</c:v>
                </c:pt>
                <c:pt idx="26">
                  <c:v>0.176</c:v>
                </c:pt>
                <c:pt idx="27">
                  <c:v>0.184</c:v>
                </c:pt>
                <c:pt idx="28">
                  <c:v>0.188</c:v>
                </c:pt>
                <c:pt idx="29">
                  <c:v>0.216</c:v>
                </c:pt>
                <c:pt idx="30">
                  <c:v>0.216</c:v>
                </c:pt>
                <c:pt idx="31">
                  <c:v>0.065</c:v>
                </c:pt>
                <c:pt idx="32">
                  <c:v>0.0485714285714287</c:v>
                </c:pt>
                <c:pt idx="33">
                  <c:v>0.0371428571428571</c:v>
                </c:pt>
                <c:pt idx="34">
                  <c:v>0.157894736842105</c:v>
                </c:pt>
                <c:pt idx="35">
                  <c:v>0.092</c:v>
                </c:pt>
                <c:pt idx="36">
                  <c:v>0.092</c:v>
                </c:pt>
                <c:pt idx="37">
                  <c:v>0.1</c:v>
                </c:pt>
                <c:pt idx="38">
                  <c:v>0.1</c:v>
                </c:pt>
                <c:pt idx="39">
                  <c:v>0.088</c:v>
                </c:pt>
                <c:pt idx="40">
                  <c:v>0.0959999999999999</c:v>
                </c:pt>
                <c:pt idx="41">
                  <c:v>0.088</c:v>
                </c:pt>
                <c:pt idx="42">
                  <c:v>0.256</c:v>
                </c:pt>
              </c:numCache>
            </c:numRef>
          </c:val>
        </c:ser>
        <c:ser>
          <c:idx val="3"/>
          <c:order val="3"/>
          <c:tx>
            <c:strRef>
              <c:f>label 3</c:f>
              <c:strCache>
                <c:ptCount val="1"/>
                <c:pt idx="0">
                  <c:v>270°</c:v>
                </c:pt>
              </c:strCache>
            </c:strRef>
          </c:tx>
          <c:spPr>
            <a:solidFill>
              <a:srgbClr val="000000"/>
            </a:solidFill>
            <a:ln>
              <a:noFill/>
            </a:ln>
          </c:spPr>
          <c:invertIfNegative val="0"/>
          <c:dLbls>
            <c:txPr>
              <a:bodyPr/>
              <a:lstStyle/>
              <a:p>
                <a:pPr>
                  <a:defRPr b="0" sz="1000" spc="-1" strike="noStrike">
                    <a:latin typeface="Arial"/>
                  </a:defRPr>
                </a:pPr>
              </a:p>
            </c:txPr>
            <c:dLblPos val="outEnd"/>
            <c:showLegendKey val="0"/>
            <c:showVal val="0"/>
            <c:showCatName val="0"/>
            <c:showSerName val="0"/>
            <c:showPercent val="0"/>
            <c:separator> </c:separator>
            <c:showLeaderLines val="0"/>
          </c:dLbls>
          <c:cat>
            <c:strRef>
              <c:f>categories</c:f>
              <c:strCache>
                <c:ptCount val="43"/>
                <c:pt idx="0">
                  <c:v>S1</c:v>
                </c:pt>
                <c:pt idx="1">
                  <c:v>S2</c:v>
                </c:pt>
                <c:pt idx="2">
                  <c:v>S3</c:v>
                </c:pt>
                <c:pt idx="3">
                  <c:v>S4</c:v>
                </c:pt>
                <c:pt idx="4">
                  <c:v>S5</c:v>
                </c:pt>
                <c:pt idx="5">
                  <c:v>S6</c:v>
                </c:pt>
                <c:pt idx="6">
                  <c:v>S7</c:v>
                </c:pt>
                <c:pt idx="7">
                  <c:v>S8</c:v>
                </c:pt>
                <c:pt idx="8">
                  <c:v>S9</c:v>
                </c:pt>
                <c:pt idx="9">
                  <c:v>S10</c:v>
                </c:pt>
                <c:pt idx="10">
                  <c:v>S11</c:v>
                </c:pt>
                <c:pt idx="11">
                  <c:v>S12</c:v>
                </c:pt>
                <c:pt idx="12">
                  <c:v>S13</c:v>
                </c:pt>
                <c:pt idx="13">
                  <c:v>S14</c:v>
                </c:pt>
                <c:pt idx="14">
                  <c:v>S15</c:v>
                </c:pt>
                <c:pt idx="15">
                  <c:v>S16</c:v>
                </c:pt>
                <c:pt idx="16">
                  <c:v>S17</c:v>
                </c:pt>
                <c:pt idx="17">
                  <c:v>S18</c:v>
                </c:pt>
                <c:pt idx="18">
                  <c:v>S19</c:v>
                </c:pt>
                <c:pt idx="19">
                  <c:v>S20</c:v>
                </c:pt>
                <c:pt idx="20">
                  <c:v>S21</c:v>
                </c:pt>
                <c:pt idx="21">
                  <c:v>S22</c:v>
                </c:pt>
                <c:pt idx="22">
                  <c:v>S23</c:v>
                </c:pt>
                <c:pt idx="23">
                  <c:v>S24</c:v>
                </c:pt>
                <c:pt idx="24">
                  <c:v>S25</c:v>
                </c:pt>
                <c:pt idx="25">
                  <c:v>S26</c:v>
                </c:pt>
                <c:pt idx="26">
                  <c:v>S27</c:v>
                </c:pt>
                <c:pt idx="27">
                  <c:v>S28</c:v>
                </c:pt>
                <c:pt idx="28">
                  <c:v>S29</c:v>
                </c:pt>
                <c:pt idx="29">
                  <c:v>S30</c:v>
                </c:pt>
                <c:pt idx="30">
                  <c:v>S31</c:v>
                </c:pt>
                <c:pt idx="31">
                  <c:v>S32</c:v>
                </c:pt>
                <c:pt idx="32">
                  <c:v>S33</c:v>
                </c:pt>
                <c:pt idx="33">
                  <c:v>S34</c:v>
                </c:pt>
                <c:pt idx="34">
                  <c:v>S35</c:v>
                </c:pt>
                <c:pt idx="35">
                  <c:v>S36</c:v>
                </c:pt>
                <c:pt idx="36">
                  <c:v>S37</c:v>
                </c:pt>
                <c:pt idx="37">
                  <c:v>S38</c:v>
                </c:pt>
                <c:pt idx="38">
                  <c:v>S39</c:v>
                </c:pt>
                <c:pt idx="39">
                  <c:v>S40</c:v>
                </c:pt>
                <c:pt idx="40">
                  <c:v>S41</c:v>
                </c:pt>
                <c:pt idx="41">
                  <c:v>S42</c:v>
                </c:pt>
                <c:pt idx="42">
                  <c:v>S43</c:v>
                </c:pt>
              </c:strCache>
            </c:strRef>
          </c:cat>
          <c:val>
            <c:numRef>
              <c:f>3</c:f>
              <c:numCache>
                <c:formatCode>General</c:formatCode>
                <c:ptCount val="43"/>
                <c:pt idx="0">
                  <c:v>0.068</c:v>
                </c:pt>
                <c:pt idx="1">
                  <c:v>0.1</c:v>
                </c:pt>
                <c:pt idx="2">
                  <c:v>0.104</c:v>
                </c:pt>
                <c:pt idx="3">
                  <c:v>0.0759999999999999</c:v>
                </c:pt>
                <c:pt idx="4">
                  <c:v>0.052</c:v>
                </c:pt>
                <c:pt idx="5">
                  <c:v>0.0394736842105263</c:v>
                </c:pt>
                <c:pt idx="6">
                  <c:v>0.0285714285714286</c:v>
                </c:pt>
                <c:pt idx="7">
                  <c:v>0.0299999999999999</c:v>
                </c:pt>
                <c:pt idx="8">
                  <c:v>0.0525</c:v>
                </c:pt>
                <c:pt idx="9">
                  <c:v>0.035</c:v>
                </c:pt>
                <c:pt idx="10">
                  <c:v>0.05</c:v>
                </c:pt>
                <c:pt idx="11">
                  <c:v>0.0640000000000001</c:v>
                </c:pt>
                <c:pt idx="12">
                  <c:v>0.048</c:v>
                </c:pt>
                <c:pt idx="13">
                  <c:v>0.144</c:v>
                </c:pt>
                <c:pt idx="14">
                  <c:v>0.132</c:v>
                </c:pt>
                <c:pt idx="15">
                  <c:v>0.128</c:v>
                </c:pt>
                <c:pt idx="16">
                  <c:v>0.132</c:v>
                </c:pt>
                <c:pt idx="17">
                  <c:v>0.108</c:v>
                </c:pt>
                <c:pt idx="18">
                  <c:v>0.132</c:v>
                </c:pt>
                <c:pt idx="19">
                  <c:v>0.14</c:v>
                </c:pt>
                <c:pt idx="20">
                  <c:v>0.172</c:v>
                </c:pt>
                <c:pt idx="21">
                  <c:v>0.14</c:v>
                </c:pt>
                <c:pt idx="22">
                  <c:v>0.136</c:v>
                </c:pt>
                <c:pt idx="23">
                  <c:v>0.168</c:v>
                </c:pt>
                <c:pt idx="24">
                  <c:v>0.12</c:v>
                </c:pt>
                <c:pt idx="25">
                  <c:v>0.156</c:v>
                </c:pt>
                <c:pt idx="26">
                  <c:v>0.132</c:v>
                </c:pt>
                <c:pt idx="27">
                  <c:v>0.124</c:v>
                </c:pt>
                <c:pt idx="28">
                  <c:v>0.12</c:v>
                </c:pt>
                <c:pt idx="29">
                  <c:v>0.06</c:v>
                </c:pt>
                <c:pt idx="30">
                  <c:v>0.176</c:v>
                </c:pt>
                <c:pt idx="31">
                  <c:v>0.0824999999999999</c:v>
                </c:pt>
                <c:pt idx="32">
                  <c:v>0.06</c:v>
                </c:pt>
                <c:pt idx="33">
                  <c:v>0.0457142857142858</c:v>
                </c:pt>
                <c:pt idx="34">
                  <c:v>0.205263157894737</c:v>
                </c:pt>
                <c:pt idx="35">
                  <c:v>0.092</c:v>
                </c:pt>
                <c:pt idx="36">
                  <c:v>0.1</c:v>
                </c:pt>
                <c:pt idx="37">
                  <c:v>0.0959999999999999</c:v>
                </c:pt>
                <c:pt idx="38">
                  <c:v>0.0359999999999999</c:v>
                </c:pt>
                <c:pt idx="39">
                  <c:v>0.0640000000000001</c:v>
                </c:pt>
                <c:pt idx="40">
                  <c:v>0.124</c:v>
                </c:pt>
                <c:pt idx="41">
                  <c:v>0.08</c:v>
                </c:pt>
                <c:pt idx="42">
                  <c:v>0.208</c:v>
                </c:pt>
              </c:numCache>
            </c:numRef>
          </c:val>
        </c:ser>
        <c:gapWidth val="150"/>
        <c:overlap val="0"/>
        <c:axId val="48938915"/>
        <c:axId val="99234417"/>
      </c:barChart>
      <c:catAx>
        <c:axId val="48938915"/>
        <c:scaling>
          <c:orientation val="minMax"/>
        </c:scaling>
        <c:delete val="0"/>
        <c:axPos val="b"/>
        <c:majorGridlines>
          <c:spPr>
            <a:ln w="9360">
              <a:solidFill>
                <a:srgbClr val="878787"/>
              </a:solidFill>
              <a:round/>
            </a:ln>
          </c:spPr>
        </c:majorGridlines>
        <c:title>
          <c:tx>
            <c:rich>
              <a:bodyPr rot="0"/>
              <a:lstStyle/>
              <a:p>
                <a:pPr>
                  <a:defRPr b="1" lang="fr-FR" sz="1000" spc="-1" strike="noStrike">
                    <a:solidFill>
                      <a:srgbClr val="000000"/>
                    </a:solidFill>
                    <a:latin typeface="Calibri"/>
                  </a:defRPr>
                </a:pPr>
                <a:r>
                  <a:rPr b="1" lang="fr-FR" sz="1000" spc="-1" strike="noStrike">
                    <a:solidFill>
                      <a:srgbClr val="000000"/>
                    </a:solidFill>
                    <a:latin typeface="Calibri"/>
                  </a:rPr>
                  <a:t>N° de point</a:t>
                </a:r>
              </a:p>
            </c:rich>
          </c:tx>
          <c:overlay val="0"/>
          <c:spPr>
            <a:noFill/>
            <a:ln>
              <a:noFill/>
            </a:ln>
          </c:spPr>
        </c:title>
        <c:numFmt formatCode="[$-40C]dd/mm/yyyy" sourceLinked="1"/>
        <c:majorTickMark val="out"/>
        <c:minorTickMark val="none"/>
        <c:tickLblPos val="nextTo"/>
        <c:spPr>
          <a:ln w="9360">
            <a:solidFill>
              <a:srgbClr val="878787"/>
            </a:solidFill>
            <a:round/>
          </a:ln>
        </c:spPr>
        <c:txPr>
          <a:bodyPr/>
          <a:lstStyle/>
          <a:p>
            <a:pPr>
              <a:defRPr b="0" sz="1000" spc="-1" strike="noStrike">
                <a:solidFill>
                  <a:srgbClr val="000000"/>
                </a:solidFill>
                <a:latin typeface="Calibri"/>
              </a:defRPr>
            </a:pPr>
          </a:p>
        </c:txPr>
        <c:crossAx val="99234417"/>
        <c:crosses val="autoZero"/>
        <c:auto val="1"/>
        <c:lblAlgn val="ctr"/>
        <c:lblOffset val="100"/>
        <c:noMultiLvlLbl val="0"/>
      </c:catAx>
      <c:valAx>
        <c:axId val="99234417"/>
        <c:scaling>
          <c:orientation val="minMax"/>
        </c:scaling>
        <c:delete val="0"/>
        <c:axPos val="l"/>
        <c:majorGridlines>
          <c:spPr>
            <a:ln w="9360">
              <a:solidFill>
                <a:srgbClr val="878787"/>
              </a:solidFill>
              <a:round/>
            </a:ln>
          </c:spPr>
        </c:majorGridlines>
        <c:minorGridlines>
          <c:spPr>
            <a:ln w="9360">
              <a:solidFill>
                <a:srgbClr val="b7b7b7"/>
              </a:solidFill>
              <a:round/>
            </a:ln>
          </c:spPr>
        </c:minorGridlines>
        <c:numFmt formatCode="0%" sourceLinked="0"/>
        <c:majorTickMark val="none"/>
        <c:minorTickMark val="none"/>
        <c:tickLblPos val="nextTo"/>
        <c:spPr>
          <a:ln w="9360">
            <a:solidFill>
              <a:srgbClr val="878787"/>
            </a:solidFill>
            <a:round/>
          </a:ln>
        </c:spPr>
        <c:txPr>
          <a:bodyPr/>
          <a:lstStyle/>
          <a:p>
            <a:pPr>
              <a:defRPr b="0" sz="1000" spc="-1" strike="noStrike">
                <a:solidFill>
                  <a:srgbClr val="000000"/>
                </a:solidFill>
                <a:latin typeface="Calibri"/>
              </a:defRPr>
            </a:pPr>
          </a:p>
        </c:txPr>
        <c:crossAx val="48938915"/>
        <c:crosses val="autoZero"/>
        <c:crossBetween val="between"/>
      </c:valAx>
      <c:spPr>
        <a:solidFill>
          <a:srgbClr val="ffffff"/>
        </a:solidFill>
        <a:ln>
          <a:noFill/>
        </a:ln>
      </c:spPr>
    </c:plotArea>
    <c:plotVisOnly val="1"/>
    <c:dispBlanksAs val="gap"/>
  </c:chart>
  <c:spPr>
    <a:noFill/>
    <a:ln w="9360">
      <a:noFill/>
    </a:ln>
  </c:spPr>
</c:chartSpace>
</file>

<file path=xl/charts/chart14.xml><?xml version="1.0" encoding="utf-8"?>
<c:chartSpace xmlns:c="http://schemas.openxmlformats.org/drawingml/2006/chart" xmlns:a="http://schemas.openxmlformats.org/drawingml/2006/main" xmlns:r="http://schemas.openxmlformats.org/officeDocument/2006/relationships">
  <c:lang val="en-US"/>
  <c:roundedCorners val="0"/>
  <c:chart>
    <c:title>
      <c:tx>
        <c:rich>
          <a:bodyPr rot="0"/>
          <a:lstStyle/>
          <a:p>
            <a:pPr>
              <a:defRPr b="1" sz="1100" spc="-1" strike="noStrike">
                <a:solidFill>
                  <a:srgbClr val="000000"/>
                </a:solidFill>
                <a:latin typeface="Calibri"/>
              </a:defRPr>
            </a:pPr>
            <a:r>
              <a:rPr b="1" sz="1100" spc="-1" strike="noStrike">
                <a:solidFill>
                  <a:srgbClr val="000000"/>
                </a:solidFill>
                <a:latin typeface="Calibri"/>
              </a:rPr>
              <a:t>Bandage aval</a:t>
            </a:r>
          </a:p>
        </c:rich>
      </c:tx>
      <c:layout>
        <c:manualLayout>
          <c:xMode val="edge"/>
          <c:yMode val="edge"/>
          <c:x val="0.213972602739726"/>
          <c:y val="0.0686156076346944"/>
        </c:manualLayout>
      </c:layout>
      <c:overlay val="0"/>
      <c:spPr>
        <a:noFill/>
        <a:ln>
          <a:noFill/>
        </a:ln>
      </c:spPr>
    </c:title>
    <c:autoTitleDeleted val="0"/>
    <c:plotArea>
      <c:scatterChart>
        <c:scatterStyle val="lineMarker"/>
        <c:varyColors val="0"/>
        <c:ser>
          <c:idx val="0"/>
          <c:order val="0"/>
          <c:tx>
            <c:strRef>
              <c:f>DETAILS!$D$169</c:f>
              <c:strCache>
                <c:ptCount val="1"/>
                <c:pt idx="0">
                  <c:v>Bandage aval</c:v>
                </c:pt>
              </c:strCache>
            </c:strRef>
          </c:tx>
          <c:spPr>
            <a:solidFill>
              <a:srgbClr val="000000"/>
            </a:solidFill>
            <a:ln w="28440">
              <a:solidFill>
                <a:srgbClr val="000000"/>
              </a:solidFill>
              <a:round/>
            </a:ln>
          </c:spPr>
          <c:marker>
            <c:symbol val="square"/>
            <c:size val="5"/>
            <c:spPr>
              <a:solidFill>
                <a:srgbClr val="000000"/>
              </a:solidFill>
            </c:spPr>
          </c:marker>
          <c:dLbls>
            <c:numFmt formatCode="General" sourceLinked="1"/>
            <c:txPr>
              <a:bodyPr/>
              <a:lstStyle/>
              <a:p>
                <a:pPr>
                  <a:defRPr b="0" sz="1000" spc="-1" strike="noStrike">
                    <a:solidFill>
                      <a:srgbClr val="000000"/>
                    </a:solidFill>
                    <a:latin typeface="Calibri"/>
                  </a:defRPr>
                </a:pPr>
              </a:p>
            </c:txPr>
            <c:dLblPos val="r"/>
            <c:showLegendKey val="0"/>
            <c:showVal val="1"/>
            <c:showCatName val="0"/>
            <c:showSerName val="0"/>
            <c:showPercent val="0"/>
            <c:separator>; </c:separator>
            <c:showLeaderLines val="0"/>
          </c:dLbls>
          <c:xVal>
            <c:numRef>
              <c:f>DETAILS!$E$171:$E$176</c:f>
              <c:numCache>
                <c:formatCode>General</c:formatCode>
                <c:ptCount val="6"/>
                <c:pt idx="0">
                  <c:v>0</c:v>
                </c:pt>
                <c:pt idx="1">
                  <c:v>230</c:v>
                </c:pt>
                <c:pt idx="2">
                  <c:v>330</c:v>
                </c:pt>
                <c:pt idx="3">
                  <c:v>430</c:v>
                </c:pt>
                <c:pt idx="4">
                  <c:v>810</c:v>
                </c:pt>
                <c:pt idx="5">
                  <c:v>810</c:v>
                </c:pt>
              </c:numCache>
            </c:numRef>
          </c:xVal>
          <c:yVal>
            <c:numRef>
              <c:f>DETAILS!$F$171:$F$176</c:f>
              <c:numCache>
                <c:formatCode>General</c:formatCode>
                <c:ptCount val="6"/>
                <c:pt idx="0">
                  <c:v>-0.8</c:v>
                </c:pt>
                <c:pt idx="1">
                  <c:v>0</c:v>
                </c:pt>
                <c:pt idx="2">
                  <c:v>-0.2</c:v>
                </c:pt>
                <c:pt idx="3">
                  <c:v>0</c:v>
                </c:pt>
                <c:pt idx="4">
                  <c:v>0</c:v>
                </c:pt>
                <c:pt idx="5">
                  <c:v>0</c:v>
                </c:pt>
              </c:numCache>
            </c:numRef>
          </c:yVal>
          <c:smooth val="1"/>
        </c:ser>
        <c:axId val="10066597"/>
        <c:axId val="68758991"/>
      </c:scatterChart>
      <c:valAx>
        <c:axId val="10066597"/>
        <c:scaling>
          <c:orientation val="maxMin"/>
          <c:max val="810"/>
          <c:min val="0"/>
        </c:scaling>
        <c:delete val="1"/>
        <c:axPos val="b"/>
        <c:numFmt formatCode="General" sourceLinked="0"/>
        <c:majorTickMark val="out"/>
        <c:minorTickMark val="none"/>
        <c:tickLblPos val="none"/>
        <c:spPr>
          <a:ln w="9360">
            <a:solidFill>
              <a:srgbClr val="878787"/>
            </a:solidFill>
            <a:round/>
          </a:ln>
        </c:spPr>
        <c:txPr>
          <a:bodyPr/>
          <a:lstStyle/>
          <a:p>
            <a:pPr>
              <a:defRPr b="0" sz="1000" spc="-1" strike="noStrike">
                <a:solidFill>
                  <a:srgbClr val="000000"/>
                </a:solidFill>
                <a:latin typeface="Calibri"/>
              </a:defRPr>
            </a:pPr>
          </a:p>
        </c:txPr>
        <c:crossAx val="68758991"/>
        <c:crossBetween val="midCat"/>
      </c:valAx>
      <c:valAx>
        <c:axId val="68758991"/>
        <c:scaling>
          <c:orientation val="maxMin"/>
          <c:max val="0.5"/>
          <c:min val="-2"/>
        </c:scaling>
        <c:delete val="0"/>
        <c:axPos val="l"/>
        <c:majorGridlines>
          <c:spPr>
            <a:ln w="9360">
              <a:solidFill>
                <a:srgbClr val="878787"/>
              </a:solidFill>
              <a:round/>
            </a:ln>
          </c:spPr>
        </c:majorGridlines>
        <c:minorGridlines>
          <c:spPr>
            <a:ln w="9360">
              <a:solidFill>
                <a:srgbClr val="b7b7b7"/>
              </a:solidFill>
              <a:round/>
            </a:ln>
          </c:spPr>
        </c:minorGridlines>
        <c:title>
          <c:tx>
            <c:rich>
              <a:bodyPr rot="-5400000"/>
              <a:lstStyle/>
              <a:p>
                <a:pPr>
                  <a:defRPr b="1" lang="fr-FR" sz="1000" spc="-1" strike="noStrike">
                    <a:solidFill>
                      <a:srgbClr val="000000"/>
                    </a:solidFill>
                    <a:latin typeface="Calibri"/>
                  </a:defRPr>
                </a:pPr>
                <a:r>
                  <a:rPr b="1" lang="fr-FR" sz="1000" spc="-1" strike="noStrike">
                    <a:solidFill>
                      <a:srgbClr val="000000"/>
                    </a:solidFill>
                    <a:latin typeface="Calibri"/>
                  </a:rPr>
                  <a:t>Usure en mm</a:t>
                </a:r>
              </a:p>
            </c:rich>
          </c:tx>
          <c:overlay val="0"/>
          <c:spPr>
            <a:noFill/>
            <a:ln>
              <a:noFill/>
            </a:ln>
          </c:spPr>
        </c:title>
        <c:numFmt formatCode="General" sourceLinked="0"/>
        <c:majorTickMark val="none"/>
        <c:minorTickMark val="in"/>
        <c:tickLblPos val="nextTo"/>
        <c:spPr>
          <a:ln w="9360">
            <a:solidFill>
              <a:srgbClr val="878787"/>
            </a:solidFill>
            <a:round/>
          </a:ln>
        </c:spPr>
        <c:txPr>
          <a:bodyPr/>
          <a:lstStyle/>
          <a:p>
            <a:pPr>
              <a:defRPr b="0" sz="1000" spc="-1" strike="noStrike">
                <a:solidFill>
                  <a:srgbClr val="000000"/>
                </a:solidFill>
                <a:latin typeface="Calibri"/>
              </a:defRPr>
            </a:pPr>
          </a:p>
        </c:txPr>
        <c:crossAx val="10066597"/>
        <c:crosses val="autoZero"/>
        <c:crossBetween val="midCat"/>
      </c:valAx>
      <c:spPr>
        <a:solidFill>
          <a:srgbClr val="bfbfbf"/>
        </a:solidFill>
        <a:ln>
          <a:solidFill>
            <a:srgbClr val="000000"/>
          </a:solidFill>
        </a:ln>
      </c:spPr>
    </c:plotArea>
    <c:plotVisOnly val="1"/>
    <c:dispBlanksAs val="zero"/>
  </c:chart>
  <c:spPr>
    <a:noFill/>
    <a:ln w="9360">
      <a:noFill/>
    </a:ln>
  </c:spPr>
</c:chartSpace>
</file>

<file path=xl/charts/chart15.xml><?xml version="1.0" encoding="utf-8"?>
<c:chartSpace xmlns:c="http://schemas.openxmlformats.org/drawingml/2006/chart" xmlns:a="http://schemas.openxmlformats.org/drawingml/2006/main" xmlns:r="http://schemas.openxmlformats.org/officeDocument/2006/relationships">
  <c:lang val="en-US"/>
  <c:roundedCorners val="0"/>
  <c:chart>
    <c:title>
      <c:tx>
        <c:rich>
          <a:bodyPr rot="0"/>
          <a:lstStyle/>
          <a:p>
            <a:pPr>
              <a:defRPr b="1" sz="1100" spc="-1" strike="noStrike">
                <a:solidFill>
                  <a:srgbClr val="000000"/>
                </a:solidFill>
                <a:latin typeface="Calibri"/>
              </a:defRPr>
            </a:pPr>
            <a:r>
              <a:rPr b="1" sz="1100" spc="-1" strike="noStrike">
                <a:solidFill>
                  <a:srgbClr val="000000"/>
                </a:solidFill>
                <a:latin typeface="Calibri"/>
              </a:rPr>
              <a:t>Galet amont côté opposé pignon</a:t>
            </a:r>
          </a:p>
        </c:rich>
      </c:tx>
      <c:layout>
        <c:manualLayout>
          <c:xMode val="edge"/>
          <c:yMode val="edge"/>
          <c:x val="0.0260857872798171"/>
          <c:y val="0.101046124583928"/>
        </c:manualLayout>
      </c:layout>
      <c:overlay val="0"/>
      <c:spPr>
        <a:noFill/>
        <a:ln>
          <a:noFill/>
        </a:ln>
      </c:spPr>
    </c:title>
    <c:autoTitleDeleted val="0"/>
    <c:plotArea>
      <c:scatterChart>
        <c:scatterStyle val="lineMarker"/>
        <c:varyColors val="0"/>
        <c:ser>
          <c:idx val="0"/>
          <c:order val="0"/>
          <c:tx>
            <c:strRef>
              <c:f>DETAILS!$G$161</c:f>
              <c:strCache>
                <c:ptCount val="1"/>
                <c:pt idx="0">
                  <c:v>Galet amont côté opposé pignon</c:v>
                </c:pt>
              </c:strCache>
            </c:strRef>
          </c:tx>
          <c:spPr>
            <a:solidFill>
              <a:srgbClr val="000000"/>
            </a:solidFill>
            <a:ln w="28440">
              <a:solidFill>
                <a:srgbClr val="000000"/>
              </a:solidFill>
              <a:round/>
            </a:ln>
          </c:spPr>
          <c:marker>
            <c:symbol val="square"/>
            <c:size val="5"/>
            <c:spPr>
              <a:solidFill>
                <a:srgbClr val="000000"/>
              </a:solidFill>
            </c:spPr>
          </c:marker>
          <c:dLbls>
            <c:numFmt formatCode="General" sourceLinked="1"/>
            <c:txPr>
              <a:bodyPr/>
              <a:lstStyle/>
              <a:p>
                <a:pPr>
                  <a:defRPr b="0" sz="1000" spc="-1" strike="noStrike">
                    <a:solidFill>
                      <a:srgbClr val="000000"/>
                    </a:solidFill>
                    <a:latin typeface="Calibri"/>
                  </a:defRPr>
                </a:pPr>
              </a:p>
            </c:txPr>
            <c:dLblPos val="r"/>
            <c:showLegendKey val="0"/>
            <c:showVal val="1"/>
            <c:showCatName val="0"/>
            <c:showSerName val="0"/>
            <c:showPercent val="0"/>
            <c:separator>; </c:separator>
            <c:showLeaderLines val="0"/>
          </c:dLbls>
          <c:xVal>
            <c:numRef>
              <c:f>DETAILS!$H$163:$H$167</c:f>
              <c:numCache>
                <c:formatCode>General</c:formatCode>
                <c:ptCount val="5"/>
                <c:pt idx="0">
                  <c:v>0</c:v>
                </c:pt>
                <c:pt idx="1">
                  <c:v>30</c:v>
                </c:pt>
                <c:pt idx="2">
                  <c:v>700</c:v>
                </c:pt>
                <c:pt idx="3">
                  <c:v>780</c:v>
                </c:pt>
                <c:pt idx="4">
                  <c:v>860</c:v>
                </c:pt>
              </c:numCache>
            </c:numRef>
          </c:xVal>
          <c:yVal>
            <c:numRef>
              <c:f>DETAILS!$I$163:$I$167</c:f>
              <c:numCache>
                <c:formatCode>General</c:formatCode>
                <c:ptCount val="5"/>
                <c:pt idx="0">
                  <c:v>-0.1</c:v>
                </c:pt>
                <c:pt idx="1">
                  <c:v>0</c:v>
                </c:pt>
                <c:pt idx="2">
                  <c:v>0</c:v>
                </c:pt>
                <c:pt idx="3">
                  <c:v>-0.25</c:v>
                </c:pt>
                <c:pt idx="4">
                  <c:v>-0.1</c:v>
                </c:pt>
              </c:numCache>
            </c:numRef>
          </c:yVal>
          <c:smooth val="1"/>
        </c:ser>
        <c:axId val="82400542"/>
        <c:axId val="23832151"/>
      </c:scatterChart>
      <c:valAx>
        <c:axId val="82400542"/>
        <c:scaling>
          <c:orientation val="maxMin"/>
          <c:max val="860"/>
          <c:min val="0"/>
        </c:scaling>
        <c:delete val="1"/>
        <c:axPos val="b"/>
        <c:numFmt formatCode="General" sourceLinked="0"/>
        <c:majorTickMark val="out"/>
        <c:minorTickMark val="none"/>
        <c:tickLblPos val="none"/>
        <c:spPr>
          <a:ln w="9360">
            <a:solidFill>
              <a:srgbClr val="878787"/>
            </a:solidFill>
            <a:round/>
          </a:ln>
        </c:spPr>
        <c:txPr>
          <a:bodyPr/>
          <a:lstStyle/>
          <a:p>
            <a:pPr>
              <a:defRPr b="0" sz="1000" spc="-1" strike="noStrike">
                <a:solidFill>
                  <a:srgbClr val="000000"/>
                </a:solidFill>
                <a:latin typeface="Calibri"/>
              </a:defRPr>
            </a:pPr>
          </a:p>
        </c:txPr>
        <c:crossAx val="23832151"/>
        <c:crossBetween val="midCat"/>
      </c:valAx>
      <c:valAx>
        <c:axId val="23832151"/>
        <c:scaling>
          <c:orientation val="maxMin"/>
          <c:max val="0.5"/>
          <c:min val="-2"/>
        </c:scaling>
        <c:delete val="0"/>
        <c:axPos val="l"/>
        <c:majorGridlines>
          <c:spPr>
            <a:ln w="9360">
              <a:solidFill>
                <a:srgbClr val="878787"/>
              </a:solidFill>
              <a:round/>
            </a:ln>
          </c:spPr>
        </c:majorGridlines>
        <c:minorGridlines>
          <c:spPr>
            <a:ln w="9360">
              <a:solidFill>
                <a:srgbClr val="b7b7b7"/>
              </a:solidFill>
              <a:round/>
            </a:ln>
          </c:spPr>
        </c:minorGridlines>
        <c:title>
          <c:tx>
            <c:rich>
              <a:bodyPr rot="-5400000"/>
              <a:lstStyle/>
              <a:p>
                <a:pPr>
                  <a:defRPr b="1" lang="fr-FR" sz="1000" spc="-1" strike="noStrike">
                    <a:solidFill>
                      <a:srgbClr val="000000"/>
                    </a:solidFill>
                    <a:latin typeface="Calibri"/>
                  </a:defRPr>
                </a:pPr>
                <a:r>
                  <a:rPr b="1" lang="fr-FR" sz="1000" spc="-1" strike="noStrike">
                    <a:solidFill>
                      <a:srgbClr val="000000"/>
                    </a:solidFill>
                    <a:latin typeface="Calibri"/>
                  </a:rPr>
                  <a:t>Usure en mm</a:t>
                </a:r>
              </a:p>
            </c:rich>
          </c:tx>
          <c:overlay val="0"/>
          <c:spPr>
            <a:noFill/>
            <a:ln>
              <a:noFill/>
            </a:ln>
          </c:spPr>
        </c:title>
        <c:numFmt formatCode="General" sourceLinked="0"/>
        <c:majorTickMark val="none"/>
        <c:minorTickMark val="in"/>
        <c:tickLblPos val="nextTo"/>
        <c:spPr>
          <a:ln w="9360">
            <a:solidFill>
              <a:srgbClr val="878787"/>
            </a:solidFill>
            <a:round/>
          </a:ln>
        </c:spPr>
        <c:txPr>
          <a:bodyPr/>
          <a:lstStyle/>
          <a:p>
            <a:pPr>
              <a:defRPr b="0" sz="1000" spc="-1" strike="noStrike">
                <a:solidFill>
                  <a:srgbClr val="000000"/>
                </a:solidFill>
                <a:latin typeface="Calibri"/>
              </a:defRPr>
            </a:pPr>
          </a:p>
        </c:txPr>
        <c:crossAx val="82400542"/>
        <c:crosses val="autoZero"/>
        <c:crossBetween val="midCat"/>
      </c:valAx>
      <c:spPr>
        <a:solidFill>
          <a:srgbClr val="bfbfbf"/>
        </a:solidFill>
        <a:ln>
          <a:solidFill>
            <a:srgbClr val="000000"/>
          </a:solidFill>
        </a:ln>
      </c:spPr>
    </c:plotArea>
    <c:plotVisOnly val="1"/>
    <c:dispBlanksAs val="zero"/>
  </c:chart>
  <c:spPr>
    <a:noFill/>
    <a:ln w="9360">
      <a:noFill/>
    </a:ln>
  </c:spPr>
</c:chartSpace>
</file>

<file path=xl/charts/chart16.xml><?xml version="1.0" encoding="utf-8"?>
<c:chartSpace xmlns:c="http://schemas.openxmlformats.org/drawingml/2006/chart" xmlns:a="http://schemas.openxmlformats.org/drawingml/2006/main" xmlns:r="http://schemas.openxmlformats.org/officeDocument/2006/relationships">
  <c:lang val="en-US"/>
  <c:roundedCorners val="0"/>
  <c:chart>
    <c:title>
      <c:tx>
        <c:rich>
          <a:bodyPr rot="0"/>
          <a:lstStyle/>
          <a:p>
            <a:pPr>
              <a:defRPr b="1" sz="1100" spc="-1" strike="noStrike">
                <a:solidFill>
                  <a:srgbClr val="000000"/>
                </a:solidFill>
                <a:latin typeface="Calibri"/>
              </a:defRPr>
            </a:pPr>
            <a:r>
              <a:rPr b="1" sz="1100" spc="-1" strike="noStrike">
                <a:solidFill>
                  <a:srgbClr val="000000"/>
                </a:solidFill>
                <a:latin typeface="Calibri"/>
              </a:rPr>
              <a:t>Galet amont côté  pignon</a:t>
            </a:r>
          </a:p>
        </c:rich>
      </c:tx>
      <c:layout>
        <c:manualLayout>
          <c:xMode val="edge"/>
          <c:yMode val="edge"/>
          <c:x val="0.0282317979197623"/>
          <c:y val="0.752757793764988"/>
        </c:manualLayout>
      </c:layout>
      <c:overlay val="0"/>
      <c:spPr>
        <a:noFill/>
        <a:ln>
          <a:noFill/>
        </a:ln>
      </c:spPr>
    </c:title>
    <c:autoTitleDeleted val="0"/>
    <c:plotArea>
      <c:scatterChart>
        <c:scatterStyle val="lineMarker"/>
        <c:varyColors val="0"/>
        <c:ser>
          <c:idx val="0"/>
          <c:order val="0"/>
          <c:tx>
            <c:strRef>
              <c:f>DETAILS!$J$161</c:f>
              <c:strCache>
                <c:ptCount val="1"/>
                <c:pt idx="0">
                  <c:v>Galet amont côté  pignon</c:v>
                </c:pt>
              </c:strCache>
            </c:strRef>
          </c:tx>
          <c:spPr>
            <a:solidFill>
              <a:srgbClr val="000000"/>
            </a:solidFill>
            <a:ln w="28440">
              <a:solidFill>
                <a:srgbClr val="000000"/>
              </a:solidFill>
              <a:round/>
            </a:ln>
          </c:spPr>
          <c:marker>
            <c:symbol val="square"/>
            <c:size val="5"/>
            <c:spPr>
              <a:solidFill>
                <a:srgbClr val="000000"/>
              </a:solidFill>
            </c:spPr>
          </c:marker>
          <c:dLbls>
            <c:numFmt formatCode="General" sourceLinked="1"/>
            <c:txPr>
              <a:bodyPr/>
              <a:lstStyle/>
              <a:p>
                <a:pPr>
                  <a:defRPr b="0" sz="1000" spc="-1" strike="noStrike">
                    <a:solidFill>
                      <a:srgbClr val="000000"/>
                    </a:solidFill>
                    <a:latin typeface="Calibri"/>
                  </a:defRPr>
                </a:pPr>
              </a:p>
            </c:txPr>
            <c:dLblPos val="r"/>
            <c:showLegendKey val="0"/>
            <c:showVal val="1"/>
            <c:showCatName val="0"/>
            <c:showSerName val="0"/>
            <c:showPercent val="0"/>
            <c:separator>; </c:separator>
            <c:showLeaderLines val="0"/>
          </c:dLbls>
          <c:xVal>
            <c:numRef>
              <c:f>DETAILS!$K$163:$K$167</c:f>
              <c:numCache>
                <c:formatCode>General</c:formatCode>
                <c:ptCount val="5"/>
                <c:pt idx="0">
                  <c:v>0</c:v>
                </c:pt>
                <c:pt idx="1">
                  <c:v>215</c:v>
                </c:pt>
                <c:pt idx="2">
                  <c:v>700</c:v>
                </c:pt>
                <c:pt idx="3">
                  <c:v>780</c:v>
                </c:pt>
                <c:pt idx="4">
                  <c:v>860</c:v>
                </c:pt>
              </c:numCache>
            </c:numRef>
          </c:xVal>
          <c:yVal>
            <c:numRef>
              <c:f>DETAILS!$L$163:$L$167</c:f>
              <c:numCache>
                <c:formatCode>General</c:formatCode>
                <c:ptCount val="5"/>
                <c:pt idx="0">
                  <c:v>-0.45</c:v>
                </c:pt>
                <c:pt idx="1">
                  <c:v>0</c:v>
                </c:pt>
                <c:pt idx="2">
                  <c:v>0</c:v>
                </c:pt>
                <c:pt idx="3">
                  <c:v>-0.15</c:v>
                </c:pt>
                <c:pt idx="4">
                  <c:v>-0.1</c:v>
                </c:pt>
              </c:numCache>
            </c:numRef>
          </c:yVal>
          <c:smooth val="1"/>
        </c:ser>
        <c:axId val="42698181"/>
        <c:axId val="53049482"/>
      </c:scatterChart>
      <c:valAx>
        <c:axId val="42698181"/>
        <c:scaling>
          <c:orientation val="maxMin"/>
          <c:max val="860"/>
          <c:min val="0"/>
        </c:scaling>
        <c:delete val="1"/>
        <c:axPos val="b"/>
        <c:numFmt formatCode="General" sourceLinked="0"/>
        <c:majorTickMark val="none"/>
        <c:minorTickMark val="none"/>
        <c:tickLblPos val="none"/>
        <c:spPr>
          <a:ln w="9360">
            <a:solidFill>
              <a:srgbClr val="878787"/>
            </a:solidFill>
            <a:round/>
          </a:ln>
        </c:spPr>
        <c:txPr>
          <a:bodyPr/>
          <a:lstStyle/>
          <a:p>
            <a:pPr>
              <a:defRPr b="0" sz="1000" spc="-1" strike="noStrike">
                <a:solidFill>
                  <a:srgbClr val="000000"/>
                </a:solidFill>
                <a:latin typeface="Calibri"/>
              </a:defRPr>
            </a:pPr>
          </a:p>
        </c:txPr>
        <c:crossAx val="53049482"/>
        <c:crossBetween val="midCat"/>
      </c:valAx>
      <c:valAx>
        <c:axId val="53049482"/>
        <c:scaling>
          <c:orientation val="minMax"/>
          <c:max val="0.5"/>
          <c:min val="-2"/>
        </c:scaling>
        <c:delete val="0"/>
        <c:axPos val="l"/>
        <c:majorGridlines>
          <c:spPr>
            <a:ln w="9360">
              <a:solidFill>
                <a:srgbClr val="878787"/>
              </a:solidFill>
              <a:round/>
            </a:ln>
          </c:spPr>
        </c:majorGridlines>
        <c:minorGridlines>
          <c:spPr>
            <a:ln w="9360">
              <a:solidFill>
                <a:srgbClr val="b7b7b7"/>
              </a:solidFill>
              <a:round/>
            </a:ln>
          </c:spPr>
        </c:minorGridlines>
        <c:title>
          <c:tx>
            <c:rich>
              <a:bodyPr rot="-5400000"/>
              <a:lstStyle/>
              <a:p>
                <a:pPr>
                  <a:defRPr b="1" lang="fr-FR" sz="1000" spc="-1" strike="noStrike">
                    <a:solidFill>
                      <a:srgbClr val="000000"/>
                    </a:solidFill>
                    <a:latin typeface="Calibri"/>
                  </a:defRPr>
                </a:pPr>
                <a:r>
                  <a:rPr b="1" lang="fr-FR" sz="1000" spc="-1" strike="noStrike">
                    <a:solidFill>
                      <a:srgbClr val="000000"/>
                    </a:solidFill>
                    <a:latin typeface="Calibri"/>
                  </a:rPr>
                  <a:t>Usure en mm</a:t>
                </a:r>
              </a:p>
            </c:rich>
          </c:tx>
          <c:overlay val="0"/>
          <c:spPr>
            <a:noFill/>
            <a:ln>
              <a:noFill/>
            </a:ln>
          </c:spPr>
        </c:title>
        <c:numFmt formatCode="General" sourceLinked="0"/>
        <c:majorTickMark val="none"/>
        <c:minorTickMark val="in"/>
        <c:tickLblPos val="nextTo"/>
        <c:spPr>
          <a:ln w="9360">
            <a:solidFill>
              <a:srgbClr val="878787"/>
            </a:solidFill>
            <a:round/>
          </a:ln>
        </c:spPr>
        <c:txPr>
          <a:bodyPr/>
          <a:lstStyle/>
          <a:p>
            <a:pPr>
              <a:defRPr b="0" sz="1000" spc="-1" strike="noStrike">
                <a:solidFill>
                  <a:srgbClr val="000000"/>
                </a:solidFill>
                <a:latin typeface="Calibri"/>
              </a:defRPr>
            </a:pPr>
          </a:p>
        </c:txPr>
        <c:crossAx val="42698181"/>
        <c:crosses val="autoZero"/>
        <c:crossBetween val="midCat"/>
      </c:valAx>
      <c:spPr>
        <a:solidFill>
          <a:srgbClr val="bfbfbf"/>
        </a:solidFill>
        <a:ln>
          <a:solidFill>
            <a:srgbClr val="000000"/>
          </a:solidFill>
        </a:ln>
      </c:spPr>
    </c:plotArea>
    <c:plotVisOnly val="1"/>
    <c:dispBlanksAs val="zero"/>
  </c:chart>
  <c:spPr>
    <a:noFill/>
    <a:ln w="9360">
      <a:noFill/>
    </a:ln>
  </c:spPr>
</c:chartSpace>
</file>

<file path=xl/charts/chart17.xml><?xml version="1.0" encoding="utf-8"?>
<c:chartSpace xmlns:c="http://schemas.openxmlformats.org/drawingml/2006/chart" xmlns:a="http://schemas.openxmlformats.org/drawingml/2006/main" xmlns:r="http://schemas.openxmlformats.org/officeDocument/2006/relationships">
  <c:lang val="en-US"/>
  <c:roundedCorners val="0"/>
  <c:chart>
    <c:title>
      <c:tx>
        <c:rich>
          <a:bodyPr rot="0"/>
          <a:lstStyle/>
          <a:p>
            <a:pPr>
              <a:defRPr b="1" sz="1100" spc="-1" strike="noStrike">
                <a:solidFill>
                  <a:srgbClr val="000000"/>
                </a:solidFill>
                <a:latin typeface="Calibri"/>
              </a:defRPr>
            </a:pPr>
            <a:r>
              <a:rPr b="1" sz="1100" spc="-1" strike="noStrike">
                <a:solidFill>
                  <a:srgbClr val="000000"/>
                </a:solidFill>
                <a:latin typeface="Calibri"/>
              </a:rPr>
              <a:t>Bandage aval</a:t>
            </a:r>
          </a:p>
        </c:rich>
      </c:tx>
      <c:layout>
        <c:manualLayout>
          <c:xMode val="edge"/>
          <c:yMode val="edge"/>
          <c:x val="0.213972602739726"/>
          <c:y val="0.0686465433300876"/>
        </c:manualLayout>
      </c:layout>
      <c:overlay val="0"/>
      <c:spPr>
        <a:noFill/>
        <a:ln>
          <a:noFill/>
        </a:ln>
      </c:spPr>
    </c:title>
    <c:autoTitleDeleted val="0"/>
    <c:plotArea>
      <c:scatterChart>
        <c:scatterStyle val="lineMarker"/>
        <c:varyColors val="0"/>
        <c:ser>
          <c:idx val="0"/>
          <c:order val="0"/>
          <c:tx>
            <c:strRef>
              <c:f>DETAILS!$D$169</c:f>
              <c:strCache>
                <c:ptCount val="1"/>
                <c:pt idx="0">
                  <c:v>Bandage aval</c:v>
                </c:pt>
              </c:strCache>
            </c:strRef>
          </c:tx>
          <c:spPr>
            <a:solidFill>
              <a:srgbClr val="000000"/>
            </a:solidFill>
            <a:ln w="28440">
              <a:solidFill>
                <a:srgbClr val="000000"/>
              </a:solidFill>
              <a:round/>
            </a:ln>
          </c:spPr>
          <c:marker>
            <c:symbol val="square"/>
            <c:size val="5"/>
            <c:spPr>
              <a:solidFill>
                <a:srgbClr val="000000"/>
              </a:solidFill>
            </c:spPr>
          </c:marker>
          <c:dLbls>
            <c:numFmt formatCode="General" sourceLinked="1"/>
            <c:txPr>
              <a:bodyPr/>
              <a:lstStyle/>
              <a:p>
                <a:pPr>
                  <a:defRPr b="0" sz="1000" spc="-1" strike="noStrike">
                    <a:solidFill>
                      <a:srgbClr val="000000"/>
                    </a:solidFill>
                    <a:latin typeface="Calibri"/>
                  </a:defRPr>
                </a:pPr>
              </a:p>
            </c:txPr>
            <c:dLblPos val="r"/>
            <c:showLegendKey val="0"/>
            <c:showVal val="1"/>
            <c:showCatName val="0"/>
            <c:showSerName val="0"/>
            <c:showPercent val="0"/>
            <c:separator>; </c:separator>
            <c:showLeaderLines val="0"/>
          </c:dLbls>
          <c:xVal>
            <c:numRef>
              <c:f>DETAILS!$K$171:$K$176</c:f>
              <c:numCache>
                <c:formatCode>General</c:formatCode>
                <c:ptCount val="6"/>
                <c:pt idx="0">
                  <c:v>0</c:v>
                </c:pt>
                <c:pt idx="1">
                  <c:v>50</c:v>
                </c:pt>
                <c:pt idx="2">
                  <c:v>290</c:v>
                </c:pt>
                <c:pt idx="3">
                  <c:v>530</c:v>
                </c:pt>
                <c:pt idx="4">
                  <c:v>635</c:v>
                </c:pt>
                <c:pt idx="5">
                  <c:v>810</c:v>
                </c:pt>
              </c:numCache>
            </c:numRef>
          </c:xVal>
          <c:yVal>
            <c:numRef>
              <c:f>DETAILS!$L$171:$L$176</c:f>
              <c:numCache>
                <c:formatCode>General</c:formatCode>
                <c:ptCount val="6"/>
                <c:pt idx="0">
                  <c:v>0</c:v>
                </c:pt>
                <c:pt idx="1">
                  <c:v>0</c:v>
                </c:pt>
                <c:pt idx="2">
                  <c:v>-0.1</c:v>
                </c:pt>
                <c:pt idx="3">
                  <c:v>0</c:v>
                </c:pt>
                <c:pt idx="4">
                  <c:v>-0.1</c:v>
                </c:pt>
                <c:pt idx="5">
                  <c:v>0</c:v>
                </c:pt>
              </c:numCache>
            </c:numRef>
          </c:yVal>
          <c:smooth val="1"/>
        </c:ser>
        <c:axId val="18784683"/>
        <c:axId val="97096772"/>
      </c:scatterChart>
      <c:valAx>
        <c:axId val="18784683"/>
        <c:scaling>
          <c:orientation val="maxMin"/>
          <c:max val="810"/>
          <c:min val="0"/>
        </c:scaling>
        <c:delete val="1"/>
        <c:axPos val="b"/>
        <c:numFmt formatCode="General" sourceLinked="0"/>
        <c:majorTickMark val="out"/>
        <c:minorTickMark val="none"/>
        <c:tickLblPos val="none"/>
        <c:spPr>
          <a:ln w="9360">
            <a:solidFill>
              <a:srgbClr val="878787"/>
            </a:solidFill>
            <a:round/>
          </a:ln>
        </c:spPr>
        <c:txPr>
          <a:bodyPr/>
          <a:lstStyle/>
          <a:p>
            <a:pPr>
              <a:defRPr b="0" sz="1000" spc="-1" strike="noStrike">
                <a:solidFill>
                  <a:srgbClr val="000000"/>
                </a:solidFill>
                <a:latin typeface="Calibri"/>
              </a:defRPr>
            </a:pPr>
          </a:p>
        </c:txPr>
        <c:crossAx val="97096772"/>
        <c:crossBetween val="midCat"/>
      </c:valAx>
      <c:valAx>
        <c:axId val="97096772"/>
        <c:scaling>
          <c:orientation val="maxMin"/>
          <c:max val="0.5"/>
          <c:min val="-2"/>
        </c:scaling>
        <c:delete val="0"/>
        <c:axPos val="l"/>
        <c:majorGridlines>
          <c:spPr>
            <a:ln w="9360">
              <a:solidFill>
                <a:srgbClr val="878787"/>
              </a:solidFill>
              <a:round/>
            </a:ln>
          </c:spPr>
        </c:majorGridlines>
        <c:minorGridlines>
          <c:spPr>
            <a:ln w="9360">
              <a:solidFill>
                <a:srgbClr val="b7b7b7"/>
              </a:solidFill>
              <a:round/>
            </a:ln>
          </c:spPr>
        </c:minorGridlines>
        <c:title>
          <c:tx>
            <c:rich>
              <a:bodyPr rot="-5400000"/>
              <a:lstStyle/>
              <a:p>
                <a:pPr>
                  <a:defRPr b="1" lang="fr-FR" sz="1000" spc="-1" strike="noStrike">
                    <a:solidFill>
                      <a:srgbClr val="000000"/>
                    </a:solidFill>
                    <a:latin typeface="Calibri"/>
                  </a:defRPr>
                </a:pPr>
                <a:r>
                  <a:rPr b="1" lang="fr-FR" sz="1000" spc="-1" strike="noStrike">
                    <a:solidFill>
                      <a:srgbClr val="000000"/>
                    </a:solidFill>
                    <a:latin typeface="Calibri"/>
                  </a:rPr>
                  <a:t>Usure en mm</a:t>
                </a:r>
              </a:p>
            </c:rich>
          </c:tx>
          <c:overlay val="0"/>
          <c:spPr>
            <a:noFill/>
            <a:ln>
              <a:noFill/>
            </a:ln>
          </c:spPr>
        </c:title>
        <c:numFmt formatCode="General" sourceLinked="0"/>
        <c:majorTickMark val="none"/>
        <c:minorTickMark val="in"/>
        <c:tickLblPos val="nextTo"/>
        <c:spPr>
          <a:ln w="9360">
            <a:solidFill>
              <a:srgbClr val="878787"/>
            </a:solidFill>
            <a:round/>
          </a:ln>
        </c:spPr>
        <c:txPr>
          <a:bodyPr/>
          <a:lstStyle/>
          <a:p>
            <a:pPr>
              <a:defRPr b="0" sz="1000" spc="-1" strike="noStrike">
                <a:solidFill>
                  <a:srgbClr val="000000"/>
                </a:solidFill>
                <a:latin typeface="Calibri"/>
              </a:defRPr>
            </a:pPr>
          </a:p>
        </c:txPr>
        <c:crossAx val="18784683"/>
        <c:crosses val="autoZero"/>
        <c:crossBetween val="midCat"/>
      </c:valAx>
      <c:spPr>
        <a:solidFill>
          <a:srgbClr val="bfbfbf"/>
        </a:solidFill>
        <a:ln>
          <a:solidFill>
            <a:srgbClr val="000000"/>
          </a:solidFill>
        </a:ln>
      </c:spPr>
    </c:plotArea>
    <c:plotVisOnly val="1"/>
    <c:dispBlanksAs val="zero"/>
  </c:chart>
  <c:spPr>
    <a:noFill/>
    <a:ln w="9360">
      <a:noFill/>
    </a:ln>
  </c:spPr>
</c:chartSpace>
</file>

<file path=xl/charts/chart2.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ayout>
        <c:manualLayout>
          <c:layoutTarget val="inner"/>
          <c:xMode val="edge"/>
          <c:yMode val="edge"/>
          <c:x val="0.090975043528729"/>
          <c:y val="0.0763834762275916"/>
          <c:w val="0.728090539756239"/>
          <c:h val="0.677318784099766"/>
        </c:manualLayout>
      </c:layout>
      <c:lineChart>
        <c:grouping val="standard"/>
        <c:varyColors val="0"/>
        <c:ser>
          <c:idx val="0"/>
          <c:order val="0"/>
          <c:tx>
            <c:strRef>
              <c:f>DETAILS!$E$61:$F$61</c:f>
              <c:strCache>
                <c:ptCount val="1"/>
                <c:pt idx="0">
                  <c:v>Historique</c:v>
                </c:pt>
              </c:strCache>
            </c:strRef>
          </c:tx>
          <c:spPr>
            <a:solidFill>
              <a:srgbClr val="606060"/>
            </a:solidFill>
            <a:ln w="28440">
              <a:solidFill>
                <a:srgbClr val="606060"/>
              </a:solidFill>
              <a:round/>
            </a:ln>
          </c:spPr>
          <c:marker>
            <c:symbol val="none"/>
          </c:marker>
          <c:dLbls>
            <c:txPr>
              <a:bodyPr/>
              <a:lstStyle/>
              <a:p>
                <a:pPr>
                  <a:defRPr b="0" sz="1000" spc="-1" strike="noStrike">
                    <a:latin typeface="Arial"/>
                  </a:defRPr>
                </a:pPr>
              </a:p>
            </c:txPr>
            <c:dLblPos val="r"/>
            <c:showLegendKey val="0"/>
            <c:showVal val="0"/>
            <c:showCatName val="0"/>
            <c:showSerName val="0"/>
            <c:showPercent val="0"/>
            <c:separator> </c:separator>
            <c:showLeaderLines val="0"/>
          </c:dLbls>
          <c:cat>
            <c:strRef>
              <c:f>DETAILS!$E$62:$E$68</c:f>
              <c:strCache>
                <c:ptCount val="7"/>
                <c:pt idx="0">
                  <c:v>N</c:v>
                </c:pt>
                <c:pt idx="1">
                  <c:v>2012</c:v>
                </c:pt>
                <c:pt idx="2">
                  <c:v>2011</c:v>
                </c:pt>
                <c:pt idx="3">
                  <c:v>2010</c:v>
                </c:pt>
                <c:pt idx="4">
                  <c:v>2009</c:v>
                </c:pt>
                <c:pt idx="5">
                  <c:v>2008</c:v>
                </c:pt>
                <c:pt idx="6">
                  <c:v>2007</c:v>
                </c:pt>
              </c:strCache>
            </c:strRef>
          </c:cat>
          <c:val>
            <c:numRef>
              <c:f>DETAILS!$F$62:$F$68</c:f>
              <c:numCache>
                <c:formatCode>General</c:formatCode>
                <c:ptCount val="7"/>
                <c:pt idx="0">
                  <c:v>0.7</c:v>
                </c:pt>
              </c:numCache>
            </c:numRef>
          </c:val>
          <c:smooth val="0"/>
        </c:ser>
        <c:hiLowLines>
          <c:spPr>
            <a:ln>
              <a:noFill/>
            </a:ln>
          </c:spPr>
        </c:hiLowLines>
        <c:marker val="0"/>
        <c:axId val="97853266"/>
        <c:axId val="32045088"/>
      </c:lineChart>
      <c:catAx>
        <c:axId val="97853266"/>
        <c:scaling>
          <c:orientation val="maxMin"/>
        </c:scaling>
        <c:delete val="0"/>
        <c:axPos val="b"/>
        <c:numFmt formatCode="General" sourceLinked="1"/>
        <c:majorTickMark val="out"/>
        <c:minorTickMark val="none"/>
        <c:tickLblPos val="nextTo"/>
        <c:spPr>
          <a:ln w="9360">
            <a:solidFill>
              <a:srgbClr val="878787"/>
            </a:solidFill>
            <a:round/>
          </a:ln>
        </c:spPr>
        <c:txPr>
          <a:bodyPr rot="-3720000"/>
          <a:lstStyle/>
          <a:p>
            <a:pPr>
              <a:defRPr b="0" sz="1000" spc="-1" strike="noStrike">
                <a:solidFill>
                  <a:srgbClr val="000000"/>
                </a:solidFill>
                <a:latin typeface="Calibri"/>
              </a:defRPr>
            </a:pPr>
          </a:p>
        </c:txPr>
        <c:crossAx val="32045088"/>
        <c:crosses val="autoZero"/>
        <c:auto val="1"/>
        <c:lblAlgn val="ctr"/>
        <c:lblOffset val="100"/>
        <c:noMultiLvlLbl val="0"/>
      </c:catAx>
      <c:valAx>
        <c:axId val="32045088"/>
        <c:scaling>
          <c:orientation val="minMax"/>
        </c:scaling>
        <c:delete val="0"/>
        <c:axPos val="l"/>
        <c:majorGridlines>
          <c:spPr>
            <a:ln w="9360">
              <a:solidFill>
                <a:srgbClr val="878787"/>
              </a:solidFill>
              <a:round/>
            </a:ln>
          </c:spPr>
        </c:majorGridlines>
        <c:numFmt formatCode="0.00" sourceLinked="0"/>
        <c:majorTickMark val="out"/>
        <c:minorTickMark val="none"/>
        <c:tickLblPos val="nextTo"/>
        <c:spPr>
          <a:ln w="9360">
            <a:solidFill>
              <a:srgbClr val="878787"/>
            </a:solidFill>
            <a:round/>
          </a:ln>
        </c:spPr>
        <c:txPr>
          <a:bodyPr/>
          <a:lstStyle/>
          <a:p>
            <a:pPr>
              <a:defRPr b="0" sz="1000" spc="-1" strike="noStrike">
                <a:solidFill>
                  <a:srgbClr val="000000"/>
                </a:solidFill>
                <a:latin typeface="Calibri"/>
              </a:defRPr>
            </a:pPr>
          </a:p>
        </c:txPr>
        <c:crossAx val="97853266"/>
        <c:crosses val="autoZero"/>
        <c:crossBetween val="between"/>
      </c:valAx>
      <c:spPr>
        <a:solidFill>
          <a:srgbClr val="ffffff"/>
        </a:solidFill>
        <a:ln>
          <a:noFill/>
        </a:ln>
      </c:spPr>
    </c:plotArea>
    <c:plotVisOnly val="1"/>
    <c:dispBlanksAs val="zero"/>
  </c:chart>
  <c:spPr>
    <a:noFill/>
    <a:ln w="9360">
      <a:noFill/>
    </a:ln>
  </c:spPr>
</c:chartSpace>
</file>

<file path=xl/charts/chart3.xml><?xml version="1.0" encoding="utf-8"?>
<c:chartSpace xmlns:c="http://schemas.openxmlformats.org/drawingml/2006/chart" xmlns:a="http://schemas.openxmlformats.org/drawingml/2006/main" xmlns:r="http://schemas.openxmlformats.org/officeDocument/2006/relationships">
  <c:lang val="en-US"/>
  <c:roundedCorners val="0"/>
  <c:chart>
    <c:title>
      <c:tx>
        <c:rich>
          <a:bodyPr rot="0"/>
          <a:lstStyle/>
          <a:p>
            <a:pPr>
              <a:defRPr b="1" lang="en-US" sz="1800" spc="-1" strike="noStrike">
                <a:solidFill>
                  <a:srgbClr val="0070c0"/>
                </a:solidFill>
                <a:latin typeface="Calibri"/>
              </a:defRPr>
            </a:pPr>
            <a:r>
              <a:rPr b="1" lang="en-US" sz="1800" spc="-1" strike="noStrike">
                <a:solidFill>
                  <a:srgbClr val="0070c0"/>
                </a:solidFill>
                <a:latin typeface="Calibri"/>
              </a:rPr>
              <a:t>Voile réel</a:t>
            </a:r>
          </a:p>
        </c:rich>
      </c:tx>
      <c:layout>
        <c:manualLayout>
          <c:xMode val="edge"/>
          <c:yMode val="edge"/>
          <c:x val="0.766695266695267"/>
          <c:y val="0.0379795892003617"/>
        </c:manualLayout>
      </c:layout>
      <c:overlay val="0"/>
      <c:spPr>
        <a:noFill/>
        <a:ln>
          <a:noFill/>
        </a:ln>
      </c:spPr>
    </c:title>
    <c:autoTitleDeleted val="0"/>
    <c:plotArea>
      <c:lineChart>
        <c:grouping val="standard"/>
        <c:varyColors val="0"/>
        <c:ser>
          <c:idx val="0"/>
          <c:order val="0"/>
          <c:tx>
            <c:strRef>
              <c:f>DETAILS!$D$61</c:f>
              <c:strCache>
                <c:ptCount val="1"/>
                <c:pt idx="0">
                  <c:v>Réel</c:v>
                </c:pt>
              </c:strCache>
            </c:strRef>
          </c:tx>
          <c:spPr>
            <a:solidFill>
              <a:srgbClr val="4a7ebb"/>
            </a:solidFill>
            <a:ln w="12600">
              <a:solidFill>
                <a:srgbClr val="4a7ebb"/>
              </a:solidFill>
              <a:round/>
            </a:ln>
          </c:spPr>
          <c:marker>
            <c:symbol val="square"/>
            <c:size val="5"/>
            <c:spPr>
              <a:solidFill>
                <a:srgbClr val="4a7ebb"/>
              </a:solidFill>
            </c:spPr>
          </c:marker>
          <c:dLbls>
            <c:numFmt formatCode="0.00" sourceLinked="1"/>
            <c:txPr>
              <a:bodyPr/>
              <a:lstStyle/>
              <a:p>
                <a:pPr>
                  <a:defRPr b="0" sz="1000" spc="-1" strike="noStrike">
                    <a:solidFill>
                      <a:srgbClr val="000000"/>
                    </a:solidFill>
                    <a:latin typeface="Calibri"/>
                  </a:defRPr>
                </a:pPr>
              </a:p>
            </c:txPr>
            <c:dLblPos val="b"/>
            <c:showLegendKey val="0"/>
            <c:showVal val="1"/>
            <c:showCatName val="0"/>
            <c:showSerName val="0"/>
            <c:showPercent val="0"/>
            <c:separator>; </c:separator>
            <c:showLeaderLines val="0"/>
          </c:dLbls>
          <c:cat>
            <c:strRef>
              <c:f>DETAILS!$A$62:$A$73</c:f>
              <c:strCache>
                <c:ptCount val="12"/>
                <c:pt idx="0">
                  <c:v>1</c:v>
                </c:pt>
                <c:pt idx="1">
                  <c:v>2</c:v>
                </c:pt>
                <c:pt idx="2">
                  <c:v>3</c:v>
                </c:pt>
                <c:pt idx="3">
                  <c:v>4</c:v>
                </c:pt>
                <c:pt idx="4">
                  <c:v>5</c:v>
                </c:pt>
                <c:pt idx="5">
                  <c:v>6</c:v>
                </c:pt>
                <c:pt idx="6">
                  <c:v>7</c:v>
                </c:pt>
                <c:pt idx="7">
                  <c:v>8</c:v>
                </c:pt>
                <c:pt idx="8">
                  <c:v/>
                </c:pt>
                <c:pt idx="9">
                  <c:v/>
                </c:pt>
                <c:pt idx="10">
                  <c:v/>
                </c:pt>
                <c:pt idx="11">
                  <c:v/>
                </c:pt>
              </c:strCache>
            </c:strRef>
          </c:cat>
          <c:val>
            <c:numRef>
              <c:f>DETAILS!$D$62:$D$73</c:f>
              <c:numCache>
                <c:formatCode>General</c:formatCode>
                <c:ptCount val="12"/>
                <c:pt idx="0">
                  <c:v>0</c:v>
                </c:pt>
                <c:pt idx="1">
                  <c:v>-0.3</c:v>
                </c:pt>
                <c:pt idx="2">
                  <c:v>-0.5</c:v>
                </c:pt>
                <c:pt idx="3">
                  <c:v>-0.4</c:v>
                </c:pt>
                <c:pt idx="4">
                  <c:v>-0.3</c:v>
                </c:pt>
                <c:pt idx="5">
                  <c:v>-0.1</c:v>
                </c:pt>
                <c:pt idx="6">
                  <c:v>0.1</c:v>
                </c:pt>
                <c:pt idx="7">
                  <c:v>0.2</c:v>
                </c:pt>
              </c:numCache>
            </c:numRef>
          </c:val>
          <c:smooth val="1"/>
        </c:ser>
        <c:hiLowLines>
          <c:spPr>
            <a:ln>
              <a:noFill/>
            </a:ln>
          </c:spPr>
        </c:hiLowLines>
        <c:marker val="1"/>
        <c:axId val="29377734"/>
        <c:axId val="45162865"/>
      </c:lineChart>
      <c:catAx>
        <c:axId val="29377734"/>
        <c:scaling>
          <c:orientation val="minMax"/>
        </c:scaling>
        <c:delete val="0"/>
        <c:axPos val="b"/>
        <c:majorGridlines>
          <c:spPr>
            <a:ln w="9360">
              <a:solidFill>
                <a:srgbClr val="878787"/>
              </a:solidFill>
              <a:round/>
            </a:ln>
          </c:spPr>
        </c:majorGridlines>
        <c:title>
          <c:tx>
            <c:rich>
              <a:bodyPr rot="0"/>
              <a:lstStyle/>
              <a:p>
                <a:pPr>
                  <a:defRPr b="1" lang="fr-FR" sz="1000" spc="-1" strike="noStrike">
                    <a:solidFill>
                      <a:srgbClr val="000000"/>
                    </a:solidFill>
                    <a:latin typeface="Calibri"/>
                  </a:defRPr>
                </a:pPr>
                <a:r>
                  <a:rPr b="1" lang="fr-FR" sz="1000" spc="-1" strike="noStrike">
                    <a:solidFill>
                      <a:srgbClr val="000000"/>
                    </a:solidFill>
                    <a:latin typeface="Calibri"/>
                  </a:rPr>
                  <a:t>N° de point</a:t>
                </a:r>
              </a:p>
            </c:rich>
          </c:tx>
          <c:overlay val="0"/>
          <c:spPr>
            <a:noFill/>
            <a:ln>
              <a:noFill/>
            </a:ln>
          </c:spPr>
        </c:title>
        <c:numFmt formatCode="General" sourceLinked="1"/>
        <c:majorTickMark val="none"/>
        <c:minorTickMark val="none"/>
        <c:tickLblPos val="low"/>
        <c:spPr>
          <a:ln w="9360">
            <a:solidFill>
              <a:srgbClr val="878787"/>
            </a:solidFill>
            <a:round/>
          </a:ln>
        </c:spPr>
        <c:txPr>
          <a:bodyPr/>
          <a:lstStyle/>
          <a:p>
            <a:pPr>
              <a:defRPr b="0" sz="1000" spc="-1" strike="noStrike">
                <a:solidFill>
                  <a:srgbClr val="000000"/>
                </a:solidFill>
                <a:latin typeface="Calibri"/>
              </a:defRPr>
            </a:pPr>
          </a:p>
        </c:txPr>
        <c:crossAx val="45162865"/>
        <c:crosses val="autoZero"/>
        <c:auto val="1"/>
        <c:lblAlgn val="ctr"/>
        <c:lblOffset val="100"/>
        <c:noMultiLvlLbl val="0"/>
      </c:catAx>
      <c:valAx>
        <c:axId val="45162865"/>
        <c:scaling>
          <c:orientation val="minMax"/>
          <c:max val="5"/>
          <c:min val="-5"/>
        </c:scaling>
        <c:delete val="0"/>
        <c:axPos val="l"/>
        <c:majorGridlines>
          <c:spPr>
            <a:ln w="9360">
              <a:solidFill>
                <a:srgbClr val="878787"/>
              </a:solidFill>
              <a:round/>
            </a:ln>
          </c:spPr>
        </c:majorGridlines>
        <c:minorGridlines>
          <c:spPr>
            <a:ln w="9360">
              <a:solidFill>
                <a:srgbClr val="b7b7b7"/>
              </a:solidFill>
              <a:round/>
            </a:ln>
          </c:spPr>
        </c:minorGridlines>
        <c:title>
          <c:tx>
            <c:rich>
              <a:bodyPr rot="-5400000"/>
              <a:lstStyle/>
              <a:p>
                <a:pPr>
                  <a:defRPr b="1" lang="fr-FR" sz="1000" spc="-1" strike="noStrike">
                    <a:solidFill>
                      <a:srgbClr val="000000"/>
                    </a:solidFill>
                    <a:latin typeface="Calibri"/>
                  </a:defRPr>
                </a:pPr>
                <a:r>
                  <a:rPr b="1" lang="fr-FR" sz="1000" spc="-1" strike="noStrike">
                    <a:solidFill>
                      <a:srgbClr val="000000"/>
                    </a:solidFill>
                    <a:latin typeface="Calibri"/>
                  </a:rPr>
                  <a:t>mm</a:t>
                </a:r>
              </a:p>
            </c:rich>
          </c:tx>
          <c:overlay val="0"/>
          <c:spPr>
            <a:noFill/>
            <a:ln>
              <a:noFill/>
            </a:ln>
          </c:spPr>
        </c:title>
        <c:numFmt formatCode="0.00" sourceLinked="0"/>
        <c:majorTickMark val="none"/>
        <c:minorTickMark val="none"/>
        <c:tickLblPos val="nextTo"/>
        <c:spPr>
          <a:ln w="9360">
            <a:solidFill>
              <a:srgbClr val="878787"/>
            </a:solidFill>
            <a:round/>
          </a:ln>
        </c:spPr>
        <c:txPr>
          <a:bodyPr/>
          <a:lstStyle/>
          <a:p>
            <a:pPr>
              <a:defRPr b="0" sz="1000" spc="-1" strike="noStrike">
                <a:solidFill>
                  <a:srgbClr val="000000"/>
                </a:solidFill>
                <a:latin typeface="Calibri"/>
              </a:defRPr>
            </a:pPr>
          </a:p>
        </c:txPr>
        <c:crossAx val="29377734"/>
        <c:crosses val="autoZero"/>
        <c:crossBetween val="between"/>
      </c:valAx>
      <c:spPr>
        <a:solidFill>
          <a:srgbClr val="ffffff"/>
        </a:solidFill>
        <a:ln>
          <a:noFill/>
        </a:ln>
      </c:spPr>
    </c:plotArea>
    <c:plotVisOnly val="1"/>
    <c:dispBlanksAs val="gap"/>
  </c:chart>
  <c:spPr>
    <a:noFill/>
    <a:ln w="9360">
      <a:noFill/>
    </a:ln>
  </c:spPr>
</c:chartSpace>
</file>

<file path=xl/charts/chart4.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ayout>
        <c:manualLayout>
          <c:layoutTarget val="inner"/>
          <c:xMode val="edge"/>
          <c:yMode val="edge"/>
          <c:x val="0.090975043528729"/>
          <c:y val="0.0763983628922237"/>
          <c:w val="0.728090539756239"/>
          <c:h val="0.677255895536932"/>
        </c:manualLayout>
      </c:layout>
      <c:lineChart>
        <c:grouping val="standard"/>
        <c:varyColors val="0"/>
        <c:ser>
          <c:idx val="0"/>
          <c:order val="0"/>
          <c:tx>
            <c:strRef>
              <c:f>DETAILS!$E$61:$F$61</c:f>
              <c:strCache>
                <c:ptCount val="1"/>
                <c:pt idx="0">
                  <c:v>Historique</c:v>
                </c:pt>
              </c:strCache>
            </c:strRef>
          </c:tx>
          <c:spPr>
            <a:solidFill>
              <a:srgbClr val="606060"/>
            </a:solidFill>
            <a:ln w="28440">
              <a:solidFill>
                <a:srgbClr val="606060"/>
              </a:solidFill>
              <a:round/>
            </a:ln>
          </c:spPr>
          <c:marker>
            <c:symbol val="none"/>
          </c:marker>
          <c:dLbls>
            <c:txPr>
              <a:bodyPr/>
              <a:lstStyle/>
              <a:p>
                <a:pPr>
                  <a:defRPr b="0" sz="1000" spc="-1" strike="noStrike">
                    <a:latin typeface="Arial"/>
                  </a:defRPr>
                </a:pPr>
              </a:p>
            </c:txPr>
            <c:dLblPos val="r"/>
            <c:showLegendKey val="0"/>
            <c:showVal val="0"/>
            <c:showCatName val="0"/>
            <c:showSerName val="0"/>
            <c:showPercent val="0"/>
            <c:separator> </c:separator>
            <c:showLeaderLines val="0"/>
          </c:dLbls>
          <c:cat>
            <c:strRef>
              <c:f>DETAILS!$K$62:$K$68</c:f>
              <c:strCache>
                <c:ptCount val="7"/>
                <c:pt idx="0">
                  <c:v>N</c:v>
                </c:pt>
                <c:pt idx="1">
                  <c:v>2012</c:v>
                </c:pt>
                <c:pt idx="2">
                  <c:v>2011</c:v>
                </c:pt>
                <c:pt idx="3">
                  <c:v>2010</c:v>
                </c:pt>
                <c:pt idx="4">
                  <c:v>2009</c:v>
                </c:pt>
                <c:pt idx="5">
                  <c:v>2008</c:v>
                </c:pt>
                <c:pt idx="6">
                  <c:v>2007</c:v>
                </c:pt>
              </c:strCache>
            </c:strRef>
          </c:cat>
          <c:val>
            <c:numRef>
              <c:f>DETAILS!$L$62:$L$68</c:f>
              <c:numCache>
                <c:formatCode>General</c:formatCode>
                <c:ptCount val="7"/>
                <c:pt idx="0">
                  <c:v>0.6625</c:v>
                </c:pt>
              </c:numCache>
            </c:numRef>
          </c:val>
          <c:smooth val="0"/>
        </c:ser>
        <c:hiLowLines>
          <c:spPr>
            <a:ln>
              <a:noFill/>
            </a:ln>
          </c:spPr>
        </c:hiLowLines>
        <c:marker val="0"/>
        <c:axId val="19477808"/>
        <c:axId val="67859046"/>
      </c:lineChart>
      <c:catAx>
        <c:axId val="19477808"/>
        <c:scaling>
          <c:orientation val="maxMin"/>
        </c:scaling>
        <c:delete val="0"/>
        <c:axPos val="b"/>
        <c:numFmt formatCode="General" sourceLinked="1"/>
        <c:majorTickMark val="out"/>
        <c:minorTickMark val="none"/>
        <c:tickLblPos val="nextTo"/>
        <c:spPr>
          <a:ln w="9360">
            <a:solidFill>
              <a:srgbClr val="878787"/>
            </a:solidFill>
            <a:round/>
          </a:ln>
        </c:spPr>
        <c:txPr>
          <a:bodyPr rot="-3720000"/>
          <a:lstStyle/>
          <a:p>
            <a:pPr>
              <a:defRPr b="0" sz="1000" spc="-1" strike="noStrike">
                <a:solidFill>
                  <a:srgbClr val="000000"/>
                </a:solidFill>
                <a:latin typeface="Calibri"/>
              </a:defRPr>
            </a:pPr>
          </a:p>
        </c:txPr>
        <c:crossAx val="67859046"/>
        <c:crosses val="autoZero"/>
        <c:auto val="1"/>
        <c:lblAlgn val="ctr"/>
        <c:lblOffset val="100"/>
        <c:noMultiLvlLbl val="0"/>
      </c:catAx>
      <c:valAx>
        <c:axId val="67859046"/>
        <c:scaling>
          <c:orientation val="minMax"/>
        </c:scaling>
        <c:delete val="0"/>
        <c:axPos val="l"/>
        <c:majorGridlines>
          <c:spPr>
            <a:ln w="9360">
              <a:solidFill>
                <a:srgbClr val="878787"/>
              </a:solidFill>
              <a:round/>
            </a:ln>
          </c:spPr>
        </c:majorGridlines>
        <c:numFmt formatCode="0.00" sourceLinked="0"/>
        <c:majorTickMark val="out"/>
        <c:minorTickMark val="none"/>
        <c:tickLblPos val="nextTo"/>
        <c:spPr>
          <a:ln w="9360">
            <a:solidFill>
              <a:srgbClr val="878787"/>
            </a:solidFill>
            <a:round/>
          </a:ln>
        </c:spPr>
        <c:txPr>
          <a:bodyPr/>
          <a:lstStyle/>
          <a:p>
            <a:pPr>
              <a:defRPr b="0" sz="1000" spc="-1" strike="noStrike">
                <a:solidFill>
                  <a:srgbClr val="000000"/>
                </a:solidFill>
                <a:latin typeface="Calibri"/>
              </a:defRPr>
            </a:pPr>
          </a:p>
        </c:txPr>
        <c:crossAx val="19477808"/>
        <c:crosses val="autoZero"/>
        <c:crossBetween val="between"/>
      </c:valAx>
      <c:spPr>
        <a:solidFill>
          <a:srgbClr val="ffffff"/>
        </a:solidFill>
        <a:ln>
          <a:noFill/>
        </a:ln>
      </c:spPr>
    </c:plotArea>
    <c:plotVisOnly val="1"/>
    <c:dispBlanksAs val="zero"/>
  </c:chart>
  <c:spPr>
    <a:noFill/>
    <a:ln w="9360">
      <a:noFill/>
    </a:ln>
  </c:spPr>
</c:chartSpace>
</file>

<file path=xl/charts/chart5.xml><?xml version="1.0" encoding="utf-8"?>
<c:chartSpace xmlns:c="http://schemas.openxmlformats.org/drawingml/2006/chart" xmlns:a="http://schemas.openxmlformats.org/drawingml/2006/main" xmlns:r="http://schemas.openxmlformats.org/officeDocument/2006/relationships">
  <c:lang val="en-US"/>
  <c:roundedCorners val="0"/>
  <c:chart>
    <c:title>
      <c:tx>
        <c:rich>
          <a:bodyPr rot="0"/>
          <a:lstStyle/>
          <a:p>
            <a:pPr>
              <a:defRPr b="1" lang="en-US" sz="1800" spc="-1" strike="noStrike">
                <a:solidFill>
                  <a:srgbClr val="0070c0"/>
                </a:solidFill>
                <a:latin typeface="Calibri"/>
              </a:defRPr>
            </a:pPr>
            <a:r>
              <a:rPr b="1" lang="en-US" sz="1800" spc="-1" strike="noStrike">
                <a:solidFill>
                  <a:srgbClr val="0070c0"/>
                </a:solidFill>
                <a:latin typeface="Calibri"/>
              </a:rPr>
              <a:t>Voile réel</a:t>
            </a:r>
          </a:p>
        </c:rich>
      </c:tx>
      <c:layout>
        <c:manualLayout>
          <c:xMode val="edge"/>
          <c:yMode val="edge"/>
          <c:x val="0.766766766766767"/>
          <c:y val="0.0379795892003617"/>
        </c:manualLayout>
      </c:layout>
      <c:overlay val="0"/>
      <c:spPr>
        <a:noFill/>
        <a:ln>
          <a:noFill/>
        </a:ln>
      </c:spPr>
    </c:title>
    <c:autoTitleDeleted val="0"/>
    <c:plotArea>
      <c:lineChart>
        <c:grouping val="standard"/>
        <c:varyColors val="0"/>
        <c:ser>
          <c:idx val="0"/>
          <c:order val="0"/>
          <c:tx>
            <c:strRef>
              <c:f>DETAILS!$J$61</c:f>
              <c:strCache>
                <c:ptCount val="1"/>
                <c:pt idx="0">
                  <c:v>Réel</c:v>
                </c:pt>
              </c:strCache>
            </c:strRef>
          </c:tx>
          <c:spPr>
            <a:solidFill>
              <a:srgbClr val="4a7ebb"/>
            </a:solidFill>
            <a:ln w="12600">
              <a:solidFill>
                <a:srgbClr val="4a7ebb"/>
              </a:solidFill>
              <a:round/>
            </a:ln>
          </c:spPr>
          <c:marker>
            <c:symbol val="square"/>
            <c:size val="5"/>
            <c:spPr>
              <a:solidFill>
                <a:srgbClr val="4a7ebb"/>
              </a:solidFill>
            </c:spPr>
          </c:marker>
          <c:dLbls>
            <c:numFmt formatCode="0.00" sourceLinked="1"/>
            <c:txPr>
              <a:bodyPr/>
              <a:lstStyle/>
              <a:p>
                <a:pPr>
                  <a:defRPr b="0" sz="1000" spc="-1" strike="noStrike">
                    <a:solidFill>
                      <a:srgbClr val="000000"/>
                    </a:solidFill>
                    <a:latin typeface="Calibri"/>
                  </a:defRPr>
                </a:pPr>
              </a:p>
            </c:txPr>
            <c:dLblPos val="b"/>
            <c:showLegendKey val="0"/>
            <c:showVal val="1"/>
            <c:showCatName val="0"/>
            <c:showSerName val="0"/>
            <c:showPercent val="0"/>
            <c:separator>; </c:separator>
            <c:showLeaderLines val="0"/>
          </c:dLbls>
          <c:cat>
            <c:strRef>
              <c:f>DETAILS!$G$62:$G$73</c:f>
              <c:strCache>
                <c:ptCount val="12"/>
                <c:pt idx="0">
                  <c:v>1</c:v>
                </c:pt>
                <c:pt idx="1">
                  <c:v>2</c:v>
                </c:pt>
                <c:pt idx="2">
                  <c:v>3</c:v>
                </c:pt>
                <c:pt idx="3">
                  <c:v>4</c:v>
                </c:pt>
                <c:pt idx="4">
                  <c:v>5</c:v>
                </c:pt>
                <c:pt idx="5">
                  <c:v>6</c:v>
                </c:pt>
                <c:pt idx="6">
                  <c:v>7</c:v>
                </c:pt>
                <c:pt idx="7">
                  <c:v>8</c:v>
                </c:pt>
                <c:pt idx="8">
                  <c:v/>
                </c:pt>
                <c:pt idx="9">
                  <c:v/>
                </c:pt>
                <c:pt idx="10">
                  <c:v/>
                </c:pt>
                <c:pt idx="11">
                  <c:v/>
                </c:pt>
              </c:strCache>
            </c:strRef>
          </c:cat>
          <c:val>
            <c:numRef>
              <c:f>DETAILS!$J$62:$J$73</c:f>
              <c:numCache>
                <c:formatCode>General</c:formatCode>
                <c:ptCount val="12"/>
                <c:pt idx="0">
                  <c:v>0</c:v>
                </c:pt>
                <c:pt idx="1">
                  <c:v>0.1125</c:v>
                </c:pt>
                <c:pt idx="2">
                  <c:v>-0.075</c:v>
                </c:pt>
                <c:pt idx="3">
                  <c:v>-0.3625</c:v>
                </c:pt>
                <c:pt idx="4">
                  <c:v>-0.55</c:v>
                </c:pt>
                <c:pt idx="5">
                  <c:v>-0.2375</c:v>
                </c:pt>
                <c:pt idx="6">
                  <c:v>-0.025</c:v>
                </c:pt>
                <c:pt idx="7">
                  <c:v>0.0875</c:v>
                </c:pt>
              </c:numCache>
            </c:numRef>
          </c:val>
          <c:smooth val="1"/>
        </c:ser>
        <c:hiLowLines>
          <c:spPr>
            <a:ln>
              <a:noFill/>
            </a:ln>
          </c:spPr>
        </c:hiLowLines>
        <c:marker val="1"/>
        <c:axId val="45407037"/>
        <c:axId val="5310968"/>
      </c:lineChart>
      <c:catAx>
        <c:axId val="45407037"/>
        <c:scaling>
          <c:orientation val="minMax"/>
        </c:scaling>
        <c:delete val="0"/>
        <c:axPos val="b"/>
        <c:majorGridlines>
          <c:spPr>
            <a:ln w="9360">
              <a:solidFill>
                <a:srgbClr val="878787"/>
              </a:solidFill>
              <a:round/>
            </a:ln>
          </c:spPr>
        </c:majorGridlines>
        <c:title>
          <c:tx>
            <c:rich>
              <a:bodyPr rot="0"/>
              <a:lstStyle/>
              <a:p>
                <a:pPr>
                  <a:defRPr b="1" lang="fr-FR" sz="1000" spc="-1" strike="noStrike">
                    <a:solidFill>
                      <a:srgbClr val="000000"/>
                    </a:solidFill>
                    <a:latin typeface="Calibri"/>
                  </a:defRPr>
                </a:pPr>
                <a:r>
                  <a:rPr b="1" lang="fr-FR" sz="1000" spc="-1" strike="noStrike">
                    <a:solidFill>
                      <a:srgbClr val="000000"/>
                    </a:solidFill>
                    <a:latin typeface="Calibri"/>
                  </a:rPr>
                  <a:t>N° de point</a:t>
                </a:r>
              </a:p>
            </c:rich>
          </c:tx>
          <c:overlay val="0"/>
          <c:spPr>
            <a:noFill/>
            <a:ln>
              <a:noFill/>
            </a:ln>
          </c:spPr>
        </c:title>
        <c:numFmt formatCode="General" sourceLinked="1"/>
        <c:majorTickMark val="none"/>
        <c:minorTickMark val="none"/>
        <c:tickLblPos val="low"/>
        <c:spPr>
          <a:ln w="9360">
            <a:solidFill>
              <a:srgbClr val="878787"/>
            </a:solidFill>
            <a:round/>
          </a:ln>
        </c:spPr>
        <c:txPr>
          <a:bodyPr/>
          <a:lstStyle/>
          <a:p>
            <a:pPr>
              <a:defRPr b="0" sz="1000" spc="-1" strike="noStrike">
                <a:solidFill>
                  <a:srgbClr val="000000"/>
                </a:solidFill>
                <a:latin typeface="Calibri"/>
              </a:defRPr>
            </a:pPr>
          </a:p>
        </c:txPr>
        <c:crossAx val="5310968"/>
        <c:crosses val="autoZero"/>
        <c:auto val="1"/>
        <c:lblAlgn val="ctr"/>
        <c:lblOffset val="100"/>
        <c:noMultiLvlLbl val="0"/>
      </c:catAx>
      <c:valAx>
        <c:axId val="5310968"/>
        <c:scaling>
          <c:orientation val="minMax"/>
          <c:max val="5"/>
          <c:min val="-5"/>
        </c:scaling>
        <c:delete val="0"/>
        <c:axPos val="l"/>
        <c:majorGridlines>
          <c:spPr>
            <a:ln w="9360">
              <a:solidFill>
                <a:srgbClr val="878787"/>
              </a:solidFill>
              <a:round/>
            </a:ln>
          </c:spPr>
        </c:majorGridlines>
        <c:minorGridlines>
          <c:spPr>
            <a:ln w="9360">
              <a:solidFill>
                <a:srgbClr val="b7b7b7"/>
              </a:solidFill>
              <a:round/>
            </a:ln>
          </c:spPr>
        </c:minorGridlines>
        <c:title>
          <c:tx>
            <c:rich>
              <a:bodyPr rot="-5400000"/>
              <a:lstStyle/>
              <a:p>
                <a:pPr>
                  <a:defRPr b="1" lang="fr-FR" sz="1000" spc="-1" strike="noStrike">
                    <a:solidFill>
                      <a:srgbClr val="000000"/>
                    </a:solidFill>
                    <a:latin typeface="Calibri"/>
                  </a:defRPr>
                </a:pPr>
                <a:r>
                  <a:rPr b="1" lang="fr-FR" sz="1000" spc="-1" strike="noStrike">
                    <a:solidFill>
                      <a:srgbClr val="000000"/>
                    </a:solidFill>
                    <a:latin typeface="Calibri"/>
                  </a:rPr>
                  <a:t>mm</a:t>
                </a:r>
              </a:p>
            </c:rich>
          </c:tx>
          <c:overlay val="0"/>
          <c:spPr>
            <a:noFill/>
            <a:ln>
              <a:noFill/>
            </a:ln>
          </c:spPr>
        </c:title>
        <c:numFmt formatCode="0.00" sourceLinked="0"/>
        <c:majorTickMark val="none"/>
        <c:minorTickMark val="none"/>
        <c:tickLblPos val="nextTo"/>
        <c:spPr>
          <a:ln w="9360">
            <a:solidFill>
              <a:srgbClr val="878787"/>
            </a:solidFill>
            <a:round/>
          </a:ln>
        </c:spPr>
        <c:txPr>
          <a:bodyPr/>
          <a:lstStyle/>
          <a:p>
            <a:pPr>
              <a:defRPr b="0" sz="1000" spc="-1" strike="noStrike">
                <a:solidFill>
                  <a:srgbClr val="000000"/>
                </a:solidFill>
                <a:latin typeface="Calibri"/>
              </a:defRPr>
            </a:pPr>
          </a:p>
        </c:txPr>
        <c:crossAx val="45407037"/>
        <c:crosses val="autoZero"/>
        <c:crossBetween val="between"/>
      </c:valAx>
      <c:spPr>
        <a:solidFill>
          <a:srgbClr val="ffffff"/>
        </a:solidFill>
        <a:ln>
          <a:noFill/>
        </a:ln>
      </c:spPr>
    </c:plotArea>
    <c:plotVisOnly val="1"/>
    <c:dispBlanksAs val="gap"/>
  </c:chart>
  <c:spPr>
    <a:noFill/>
    <a:ln w="9360">
      <a:noFill/>
    </a:ln>
  </c:spPr>
</c:chartSpace>
</file>

<file path=xl/charts/chart6.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ayout>
        <c:manualLayout>
          <c:layoutTarget val="inner"/>
          <c:xMode val="edge"/>
          <c:yMode val="edge"/>
          <c:x val="0.090975043528729"/>
          <c:y val="0.0763834762275916"/>
          <c:w val="0.728090539756239"/>
          <c:h val="0.677318784099766"/>
        </c:manualLayout>
      </c:layout>
      <c:lineChart>
        <c:grouping val="standard"/>
        <c:varyColors val="0"/>
        <c:ser>
          <c:idx val="0"/>
          <c:order val="0"/>
          <c:tx>
            <c:strRef>
              <c:f>DETAILS!$K$111:$L$111</c:f>
              <c:strCache>
                <c:ptCount val="1"/>
                <c:pt idx="0">
                  <c:v>Historique à chaud</c:v>
                </c:pt>
              </c:strCache>
            </c:strRef>
          </c:tx>
          <c:spPr>
            <a:solidFill>
              <a:srgbClr val="606060"/>
            </a:solidFill>
            <a:ln w="28440">
              <a:solidFill>
                <a:srgbClr val="606060"/>
              </a:solidFill>
              <a:round/>
            </a:ln>
          </c:spPr>
          <c:marker>
            <c:symbol val="none"/>
          </c:marker>
          <c:dLbls>
            <c:txPr>
              <a:bodyPr/>
              <a:lstStyle/>
              <a:p>
                <a:pPr>
                  <a:defRPr b="0" sz="1000" spc="-1" strike="noStrike">
                    <a:latin typeface="Arial"/>
                  </a:defRPr>
                </a:pPr>
              </a:p>
            </c:txPr>
            <c:dLblPos val="r"/>
            <c:showLegendKey val="0"/>
            <c:showVal val="0"/>
            <c:showCatName val="0"/>
            <c:showSerName val="0"/>
            <c:showPercent val="0"/>
            <c:separator> </c:separator>
            <c:showLeaderLines val="0"/>
          </c:dLbls>
          <c:cat>
            <c:strRef>
              <c:f>DETAILS!$K$112:$K$118</c:f>
              <c:strCache>
                <c:ptCount val="7"/>
                <c:pt idx="0">
                  <c:v>06/2014</c:v>
                </c:pt>
                <c:pt idx="1">
                  <c:v>03/2014</c:v>
                </c:pt>
                <c:pt idx="2">
                  <c:v/>
                </c:pt>
                <c:pt idx="3">
                  <c:v/>
                </c:pt>
                <c:pt idx="4">
                  <c:v/>
                </c:pt>
                <c:pt idx="5">
                  <c:v/>
                </c:pt>
                <c:pt idx="6">
                  <c:v/>
                </c:pt>
              </c:strCache>
            </c:strRef>
          </c:cat>
          <c:val>
            <c:numRef>
              <c:f>DETAILS!$L$112:$L$118</c:f>
              <c:numCache>
                <c:formatCode>General</c:formatCode>
                <c:ptCount val="7"/>
                <c:pt idx="0">
                  <c:v>-0.263359999999999</c:v>
                </c:pt>
                <c:pt idx="1">
                  <c:v>17.6</c:v>
                </c:pt>
                <c:pt idx="2">
                  <c:v>0</c:v>
                </c:pt>
                <c:pt idx="3">
                  <c:v>0</c:v>
                </c:pt>
                <c:pt idx="4">
                  <c:v>0</c:v>
                </c:pt>
                <c:pt idx="5">
                  <c:v>0</c:v>
                </c:pt>
                <c:pt idx="6">
                  <c:v>0</c:v>
                </c:pt>
              </c:numCache>
            </c:numRef>
          </c:val>
          <c:smooth val="0"/>
        </c:ser>
        <c:hiLowLines>
          <c:spPr>
            <a:ln>
              <a:noFill/>
            </a:ln>
          </c:spPr>
        </c:hiLowLines>
        <c:marker val="0"/>
        <c:axId val="79559323"/>
        <c:axId val="63873413"/>
      </c:lineChart>
      <c:catAx>
        <c:axId val="79559323"/>
        <c:scaling>
          <c:orientation val="maxMin"/>
        </c:scaling>
        <c:delete val="0"/>
        <c:axPos val="b"/>
        <c:numFmt formatCode="General" sourceLinked="1"/>
        <c:majorTickMark val="out"/>
        <c:minorTickMark val="none"/>
        <c:tickLblPos val="nextTo"/>
        <c:spPr>
          <a:ln w="9360">
            <a:solidFill>
              <a:srgbClr val="878787"/>
            </a:solidFill>
            <a:round/>
          </a:ln>
        </c:spPr>
        <c:txPr>
          <a:bodyPr rot="-3720000"/>
          <a:lstStyle/>
          <a:p>
            <a:pPr>
              <a:defRPr b="0" sz="1000" spc="-1" strike="noStrike">
                <a:solidFill>
                  <a:srgbClr val="000000"/>
                </a:solidFill>
                <a:latin typeface="Calibri"/>
              </a:defRPr>
            </a:pPr>
          </a:p>
        </c:txPr>
        <c:crossAx val="63873413"/>
        <c:crosses val="autoZero"/>
        <c:auto val="1"/>
        <c:lblAlgn val="ctr"/>
        <c:lblOffset val="100"/>
        <c:noMultiLvlLbl val="0"/>
      </c:catAx>
      <c:valAx>
        <c:axId val="63873413"/>
        <c:scaling>
          <c:orientation val="minMax"/>
        </c:scaling>
        <c:delete val="0"/>
        <c:axPos val="l"/>
        <c:majorGridlines>
          <c:spPr>
            <a:ln w="9360">
              <a:solidFill>
                <a:srgbClr val="878787"/>
              </a:solidFill>
              <a:round/>
            </a:ln>
          </c:spPr>
        </c:majorGridlines>
        <c:numFmt formatCode="0" sourceLinked="0"/>
        <c:majorTickMark val="out"/>
        <c:minorTickMark val="none"/>
        <c:tickLblPos val="nextTo"/>
        <c:spPr>
          <a:ln w="9360">
            <a:solidFill>
              <a:srgbClr val="878787"/>
            </a:solidFill>
            <a:round/>
          </a:ln>
        </c:spPr>
        <c:txPr>
          <a:bodyPr/>
          <a:lstStyle/>
          <a:p>
            <a:pPr>
              <a:defRPr b="0" sz="1000" spc="-1" strike="noStrike">
                <a:solidFill>
                  <a:srgbClr val="000000"/>
                </a:solidFill>
                <a:latin typeface="Calibri"/>
              </a:defRPr>
            </a:pPr>
          </a:p>
        </c:txPr>
        <c:crossAx val="79559323"/>
        <c:crosses val="autoZero"/>
        <c:crossBetween val="between"/>
      </c:valAx>
      <c:spPr>
        <a:solidFill>
          <a:srgbClr val="ffffff"/>
        </a:solidFill>
        <a:ln>
          <a:noFill/>
        </a:ln>
      </c:spPr>
    </c:plotArea>
    <c:plotVisOnly val="1"/>
    <c:dispBlanksAs val="gap"/>
  </c:chart>
  <c:spPr>
    <a:noFill/>
    <a:ln w="9360">
      <a:noFill/>
    </a:ln>
  </c:spPr>
</c:chartSpace>
</file>

<file path=xl/charts/chart7.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ayout>
        <c:manualLayout>
          <c:layoutTarget val="inner"/>
          <c:xMode val="edge"/>
          <c:yMode val="edge"/>
          <c:x val="0.0909882455376578"/>
          <c:y val="0.0763983628922237"/>
          <c:w val="0.728051081120302"/>
          <c:h val="0.677255895536932"/>
        </c:manualLayout>
      </c:layout>
      <c:lineChart>
        <c:grouping val="standard"/>
        <c:varyColors val="0"/>
        <c:ser>
          <c:idx val="0"/>
          <c:order val="0"/>
          <c:tx>
            <c:strRef>
              <c:f>DETAILS!$E$61:$F$61</c:f>
              <c:strCache>
                <c:ptCount val="1"/>
                <c:pt idx="0">
                  <c:v>Historique</c:v>
                </c:pt>
              </c:strCache>
            </c:strRef>
          </c:tx>
          <c:spPr>
            <a:solidFill>
              <a:srgbClr val="606060"/>
            </a:solidFill>
            <a:ln w="28440">
              <a:solidFill>
                <a:srgbClr val="606060"/>
              </a:solidFill>
              <a:round/>
            </a:ln>
          </c:spPr>
          <c:marker>
            <c:symbol val="none"/>
          </c:marker>
          <c:dLbls>
            <c:txPr>
              <a:bodyPr/>
              <a:lstStyle/>
              <a:p>
                <a:pPr>
                  <a:defRPr b="0" sz="1000" spc="-1" strike="noStrike">
                    <a:latin typeface="Arial"/>
                  </a:defRPr>
                </a:pPr>
              </a:p>
            </c:txPr>
            <c:dLblPos val="r"/>
            <c:showLegendKey val="0"/>
            <c:showVal val="0"/>
            <c:showCatName val="0"/>
            <c:showSerName val="0"/>
            <c:showPercent val="0"/>
            <c:separator> </c:separator>
            <c:showLeaderLines val="0"/>
          </c:dLbls>
          <c:cat>
            <c:strRef>
              <c:f>DETAILS!$K$62:$K$68</c:f>
              <c:strCache>
                <c:ptCount val="7"/>
                <c:pt idx="0">
                  <c:v>N</c:v>
                </c:pt>
                <c:pt idx="1">
                  <c:v>2012</c:v>
                </c:pt>
                <c:pt idx="2">
                  <c:v>2011</c:v>
                </c:pt>
                <c:pt idx="3">
                  <c:v>2010</c:v>
                </c:pt>
                <c:pt idx="4">
                  <c:v>2009</c:v>
                </c:pt>
                <c:pt idx="5">
                  <c:v>2008</c:v>
                </c:pt>
                <c:pt idx="6">
                  <c:v>2007</c:v>
                </c:pt>
              </c:strCache>
            </c:strRef>
          </c:cat>
          <c:val>
            <c:numRef>
              <c:f>DETAILS!$L$62:$L$68</c:f>
              <c:numCache>
                <c:formatCode>General</c:formatCode>
                <c:ptCount val="7"/>
                <c:pt idx="0">
                  <c:v>0.6625</c:v>
                </c:pt>
              </c:numCache>
            </c:numRef>
          </c:val>
          <c:smooth val="0"/>
        </c:ser>
        <c:hiLowLines>
          <c:spPr>
            <a:ln>
              <a:noFill/>
            </a:ln>
          </c:spPr>
        </c:hiLowLines>
        <c:marker val="0"/>
        <c:axId val="85619522"/>
        <c:axId val="43096462"/>
      </c:lineChart>
      <c:catAx>
        <c:axId val="85619522"/>
        <c:scaling>
          <c:orientation val="maxMin"/>
        </c:scaling>
        <c:delete val="0"/>
        <c:axPos val="b"/>
        <c:numFmt formatCode="General" sourceLinked="1"/>
        <c:majorTickMark val="out"/>
        <c:minorTickMark val="none"/>
        <c:tickLblPos val="nextTo"/>
        <c:spPr>
          <a:ln w="9360">
            <a:solidFill>
              <a:srgbClr val="878787"/>
            </a:solidFill>
            <a:round/>
          </a:ln>
        </c:spPr>
        <c:txPr>
          <a:bodyPr rot="-3720000"/>
          <a:lstStyle/>
          <a:p>
            <a:pPr>
              <a:defRPr b="0" sz="1000" spc="-1" strike="noStrike">
                <a:solidFill>
                  <a:srgbClr val="000000"/>
                </a:solidFill>
                <a:latin typeface="Calibri"/>
              </a:defRPr>
            </a:pPr>
          </a:p>
        </c:txPr>
        <c:crossAx val="43096462"/>
        <c:crosses val="autoZero"/>
        <c:auto val="1"/>
        <c:lblAlgn val="ctr"/>
        <c:lblOffset val="100"/>
        <c:noMultiLvlLbl val="0"/>
      </c:catAx>
      <c:valAx>
        <c:axId val="43096462"/>
        <c:scaling>
          <c:orientation val="minMax"/>
        </c:scaling>
        <c:delete val="0"/>
        <c:axPos val="l"/>
        <c:majorGridlines>
          <c:spPr>
            <a:ln w="9360">
              <a:solidFill>
                <a:srgbClr val="878787"/>
              </a:solidFill>
              <a:round/>
            </a:ln>
          </c:spPr>
        </c:majorGridlines>
        <c:numFmt formatCode="0.00" sourceLinked="0"/>
        <c:majorTickMark val="out"/>
        <c:minorTickMark val="none"/>
        <c:tickLblPos val="nextTo"/>
        <c:spPr>
          <a:ln w="9360">
            <a:solidFill>
              <a:srgbClr val="878787"/>
            </a:solidFill>
            <a:round/>
          </a:ln>
        </c:spPr>
        <c:txPr>
          <a:bodyPr/>
          <a:lstStyle/>
          <a:p>
            <a:pPr>
              <a:defRPr b="0" sz="1000" spc="-1" strike="noStrike">
                <a:solidFill>
                  <a:srgbClr val="000000"/>
                </a:solidFill>
                <a:latin typeface="Calibri"/>
              </a:defRPr>
            </a:pPr>
          </a:p>
        </c:txPr>
        <c:crossAx val="85619522"/>
        <c:crosses val="autoZero"/>
        <c:crossBetween val="between"/>
      </c:valAx>
      <c:spPr>
        <a:solidFill>
          <a:srgbClr val="ffffff"/>
        </a:solidFill>
        <a:ln>
          <a:noFill/>
        </a:ln>
      </c:spPr>
    </c:plotArea>
    <c:plotVisOnly val="1"/>
    <c:dispBlanksAs val="zero"/>
  </c:chart>
  <c:spPr>
    <a:noFill/>
    <a:ln w="9360">
      <a:noFill/>
    </a:ln>
  </c:spPr>
</c:chartSpace>
</file>

<file path=xl/charts/chart8.xml><?xml version="1.0" encoding="utf-8"?>
<c:chartSpace xmlns:c="http://schemas.openxmlformats.org/drawingml/2006/chart" xmlns:a="http://schemas.openxmlformats.org/drawingml/2006/main" xmlns:r="http://schemas.openxmlformats.org/officeDocument/2006/relationships">
  <c:lang val="en-US"/>
  <c:roundedCorners val="0"/>
  <c:chart>
    <c:title>
      <c:tx>
        <c:rich>
          <a:bodyPr rot="0"/>
          <a:lstStyle/>
          <a:p>
            <a:pPr>
              <a:defRPr b="1" lang="en-US" sz="1800" spc="-1" strike="noStrike">
                <a:solidFill>
                  <a:srgbClr val="0070c0"/>
                </a:solidFill>
                <a:latin typeface="Calibri"/>
              </a:defRPr>
            </a:pPr>
            <a:r>
              <a:rPr b="1" lang="en-US" sz="1800" spc="-1" strike="noStrike">
                <a:solidFill>
                  <a:srgbClr val="0070c0"/>
                </a:solidFill>
                <a:latin typeface="Calibri"/>
              </a:rPr>
              <a:t>Voile couronne</a:t>
            </a:r>
          </a:p>
        </c:rich>
      </c:tx>
      <c:layout>
        <c:manualLayout>
          <c:xMode val="edge"/>
          <c:yMode val="edge"/>
          <c:x val="0.52540272614622"/>
          <c:y val="0.0900881982360353"/>
        </c:manualLayout>
      </c:layout>
      <c:overlay val="0"/>
      <c:spPr>
        <a:noFill/>
        <a:ln>
          <a:noFill/>
        </a:ln>
      </c:spPr>
    </c:title>
    <c:autoTitleDeleted val="0"/>
    <c:plotArea>
      <c:lineChart>
        <c:grouping val="standard"/>
        <c:varyColors val="0"/>
        <c:ser>
          <c:idx val="0"/>
          <c:order val="0"/>
          <c:tx>
            <c:strRef>
              <c:f>DETAILS!$J$61</c:f>
              <c:strCache>
                <c:ptCount val="1"/>
                <c:pt idx="0">
                  <c:v>Réel</c:v>
                </c:pt>
              </c:strCache>
            </c:strRef>
          </c:tx>
          <c:spPr>
            <a:solidFill>
              <a:srgbClr val="4a7ebb"/>
            </a:solidFill>
            <a:ln w="12600">
              <a:solidFill>
                <a:srgbClr val="4a7ebb"/>
              </a:solidFill>
              <a:round/>
            </a:ln>
          </c:spPr>
          <c:marker>
            <c:symbol val="square"/>
            <c:size val="5"/>
            <c:spPr>
              <a:solidFill>
                <a:srgbClr val="4a7ebb"/>
              </a:solidFill>
            </c:spPr>
          </c:marker>
          <c:dLbls>
            <c:numFmt formatCode="0.00" sourceLinked="1"/>
            <c:txPr>
              <a:bodyPr/>
              <a:lstStyle/>
              <a:p>
                <a:pPr>
                  <a:defRPr b="0" sz="1000" spc="-1" strike="noStrike">
                    <a:solidFill>
                      <a:srgbClr val="000000"/>
                    </a:solidFill>
                    <a:latin typeface="Calibri"/>
                  </a:defRPr>
                </a:pPr>
              </a:p>
            </c:txPr>
            <c:dLblPos val="b"/>
            <c:showLegendKey val="0"/>
            <c:showVal val="1"/>
            <c:showCatName val="0"/>
            <c:showSerName val="0"/>
            <c:showPercent val="0"/>
            <c:separator>; </c:separator>
            <c:showLeaderLines val="0"/>
          </c:dLbls>
          <c:cat>
            <c:strRef>
              <c:f>DETAILS!$M$62:$M$65</c:f>
              <c:strCache>
                <c:ptCount val="4"/>
                <c:pt idx="0">
                  <c:v>1</c:v>
                </c:pt>
                <c:pt idx="1">
                  <c:v>2</c:v>
                </c:pt>
                <c:pt idx="2">
                  <c:v>3</c:v>
                </c:pt>
                <c:pt idx="3">
                  <c:v>4</c:v>
                </c:pt>
              </c:strCache>
            </c:strRef>
          </c:cat>
          <c:val>
            <c:numRef>
              <c:f>DETAILS!$P$62:$P$65</c:f>
              <c:numCache>
                <c:formatCode>General</c:formatCode>
                <c:ptCount val="4"/>
                <c:pt idx="0">
                  <c:v>0</c:v>
                </c:pt>
                <c:pt idx="1">
                  <c:v>0</c:v>
                </c:pt>
                <c:pt idx="2">
                  <c:v>0</c:v>
                </c:pt>
                <c:pt idx="3">
                  <c:v>0</c:v>
                </c:pt>
              </c:numCache>
            </c:numRef>
          </c:val>
          <c:smooth val="1"/>
        </c:ser>
        <c:hiLowLines>
          <c:spPr>
            <a:ln>
              <a:noFill/>
            </a:ln>
          </c:spPr>
        </c:hiLowLines>
        <c:marker val="1"/>
        <c:axId val="68757192"/>
        <c:axId val="41792923"/>
      </c:lineChart>
      <c:catAx>
        <c:axId val="68757192"/>
        <c:scaling>
          <c:orientation val="minMax"/>
        </c:scaling>
        <c:delete val="0"/>
        <c:axPos val="b"/>
        <c:majorGridlines>
          <c:spPr>
            <a:ln w="9360">
              <a:solidFill>
                <a:srgbClr val="878787"/>
              </a:solidFill>
              <a:round/>
            </a:ln>
          </c:spPr>
        </c:majorGridlines>
        <c:numFmt formatCode="General" sourceLinked="1"/>
        <c:majorTickMark val="none"/>
        <c:minorTickMark val="none"/>
        <c:tickLblPos val="low"/>
        <c:spPr>
          <a:ln w="9360">
            <a:solidFill>
              <a:srgbClr val="878787"/>
            </a:solidFill>
            <a:round/>
          </a:ln>
        </c:spPr>
        <c:txPr>
          <a:bodyPr/>
          <a:lstStyle/>
          <a:p>
            <a:pPr>
              <a:defRPr b="0" sz="1000" spc="-1" strike="noStrike">
                <a:solidFill>
                  <a:srgbClr val="000000"/>
                </a:solidFill>
                <a:latin typeface="Calibri"/>
              </a:defRPr>
            </a:pPr>
          </a:p>
        </c:txPr>
        <c:crossAx val="41792923"/>
        <c:crosses val="autoZero"/>
        <c:auto val="1"/>
        <c:lblAlgn val="ctr"/>
        <c:lblOffset val="100"/>
        <c:noMultiLvlLbl val="0"/>
      </c:catAx>
      <c:valAx>
        <c:axId val="41792923"/>
        <c:scaling>
          <c:orientation val="minMax"/>
          <c:max val="5"/>
          <c:min val="-5"/>
        </c:scaling>
        <c:delete val="0"/>
        <c:axPos val="l"/>
        <c:majorGridlines>
          <c:spPr>
            <a:ln w="9360">
              <a:solidFill>
                <a:srgbClr val="878787"/>
              </a:solidFill>
              <a:round/>
            </a:ln>
          </c:spPr>
        </c:majorGridlines>
        <c:minorGridlines>
          <c:spPr>
            <a:ln w="9360">
              <a:solidFill>
                <a:srgbClr val="b7b7b7"/>
              </a:solidFill>
              <a:round/>
            </a:ln>
          </c:spPr>
        </c:minorGridlines>
        <c:title>
          <c:tx>
            <c:rich>
              <a:bodyPr rot="-5400000"/>
              <a:lstStyle/>
              <a:p>
                <a:pPr>
                  <a:defRPr b="1" lang="fr-FR" sz="1000" spc="-1" strike="noStrike">
                    <a:solidFill>
                      <a:srgbClr val="000000"/>
                    </a:solidFill>
                    <a:latin typeface="Calibri"/>
                  </a:defRPr>
                </a:pPr>
                <a:r>
                  <a:rPr b="1" lang="fr-FR" sz="1000" spc="-1" strike="noStrike">
                    <a:solidFill>
                      <a:srgbClr val="000000"/>
                    </a:solidFill>
                    <a:latin typeface="Calibri"/>
                  </a:rPr>
                  <a:t>mm</a:t>
                </a:r>
              </a:p>
            </c:rich>
          </c:tx>
          <c:overlay val="0"/>
          <c:spPr>
            <a:noFill/>
            <a:ln>
              <a:noFill/>
            </a:ln>
          </c:spPr>
        </c:title>
        <c:numFmt formatCode="0.00" sourceLinked="0"/>
        <c:majorTickMark val="none"/>
        <c:minorTickMark val="none"/>
        <c:tickLblPos val="nextTo"/>
        <c:spPr>
          <a:ln w="9360">
            <a:solidFill>
              <a:srgbClr val="878787"/>
            </a:solidFill>
            <a:round/>
          </a:ln>
        </c:spPr>
        <c:txPr>
          <a:bodyPr/>
          <a:lstStyle/>
          <a:p>
            <a:pPr>
              <a:defRPr b="0" sz="1000" spc="-1" strike="noStrike">
                <a:solidFill>
                  <a:srgbClr val="000000"/>
                </a:solidFill>
                <a:latin typeface="Calibri"/>
              </a:defRPr>
            </a:pPr>
          </a:p>
        </c:txPr>
        <c:crossAx val="68757192"/>
        <c:crosses val="autoZero"/>
        <c:crossBetween val="between"/>
      </c:valAx>
      <c:spPr>
        <a:solidFill>
          <a:srgbClr val="ffffff"/>
        </a:solidFill>
        <a:ln>
          <a:noFill/>
        </a:ln>
      </c:spPr>
    </c:plotArea>
    <c:plotVisOnly val="1"/>
    <c:dispBlanksAs val="gap"/>
  </c:chart>
  <c:spPr>
    <a:noFill/>
    <a:ln w="9360">
      <a:noFill/>
    </a:ln>
  </c:spPr>
</c:chartSpace>
</file>

<file path=xl/charts/chart9.xml><?xml version="1.0" encoding="utf-8"?>
<c:chartSpace xmlns:c="http://schemas.openxmlformats.org/drawingml/2006/chart" xmlns:a="http://schemas.openxmlformats.org/drawingml/2006/main" xmlns:r="http://schemas.openxmlformats.org/officeDocument/2006/relationships">
  <c:lang val="en-US"/>
  <c:roundedCorners val="0"/>
  <c:chart>
    <c:title>
      <c:tx>
        <c:rich>
          <a:bodyPr rot="0"/>
          <a:lstStyle/>
          <a:p>
            <a:pPr>
              <a:defRPr b="1" lang="en-US" sz="1800" spc="-1" strike="noStrike">
                <a:solidFill>
                  <a:srgbClr val="0070c0"/>
                </a:solidFill>
                <a:latin typeface="Calibri"/>
              </a:defRPr>
            </a:pPr>
            <a:r>
              <a:rPr b="1" lang="en-US" sz="1800" spc="-1" strike="noStrike">
                <a:solidFill>
                  <a:srgbClr val="0070c0"/>
                </a:solidFill>
                <a:latin typeface="Calibri"/>
              </a:rPr>
              <a:t>Battement couronne</a:t>
            </a:r>
          </a:p>
        </c:rich>
      </c:tx>
      <c:layout>
        <c:manualLayout>
          <c:xMode val="edge"/>
          <c:yMode val="edge"/>
          <c:x val="0.369043080442242"/>
          <c:y val="0.578660436137072"/>
        </c:manualLayout>
      </c:layout>
      <c:overlay val="0"/>
      <c:spPr>
        <a:noFill/>
        <a:ln>
          <a:noFill/>
        </a:ln>
      </c:spPr>
    </c:title>
    <c:autoTitleDeleted val="0"/>
    <c:plotArea>
      <c:lineChart>
        <c:grouping val="standard"/>
        <c:varyColors val="0"/>
        <c:ser>
          <c:idx val="0"/>
          <c:order val="0"/>
          <c:tx>
            <c:strRef>
              <c:f>DETAILS!$J$61</c:f>
              <c:strCache>
                <c:ptCount val="1"/>
                <c:pt idx="0">
                  <c:v>Réel</c:v>
                </c:pt>
              </c:strCache>
            </c:strRef>
          </c:tx>
          <c:spPr>
            <a:solidFill>
              <a:srgbClr val="4a7ebb"/>
            </a:solidFill>
            <a:ln w="12600">
              <a:solidFill>
                <a:srgbClr val="4a7ebb"/>
              </a:solidFill>
              <a:round/>
            </a:ln>
          </c:spPr>
          <c:marker>
            <c:symbol val="square"/>
            <c:size val="5"/>
            <c:spPr>
              <a:solidFill>
                <a:srgbClr val="4a7ebb"/>
              </a:solidFill>
            </c:spPr>
          </c:marker>
          <c:dLbls>
            <c:numFmt formatCode="0.00" sourceLinked="1"/>
            <c:txPr>
              <a:bodyPr/>
              <a:lstStyle/>
              <a:p>
                <a:pPr>
                  <a:defRPr b="0" sz="1000" spc="-1" strike="noStrike">
                    <a:solidFill>
                      <a:srgbClr val="000000"/>
                    </a:solidFill>
                    <a:latin typeface="Calibri"/>
                  </a:defRPr>
                </a:pPr>
              </a:p>
            </c:txPr>
            <c:dLblPos val="b"/>
            <c:showLegendKey val="0"/>
            <c:showVal val="1"/>
            <c:showCatName val="0"/>
            <c:showSerName val="0"/>
            <c:showPercent val="0"/>
            <c:separator>; </c:separator>
            <c:showLeaderLines val="0"/>
          </c:dLbls>
          <c:cat>
            <c:strRef>
              <c:f>DETAILS!$M$81:$M$84</c:f>
              <c:strCache>
                <c:ptCount val="4"/>
                <c:pt idx="0">
                  <c:v>1</c:v>
                </c:pt>
                <c:pt idx="1">
                  <c:v>2</c:v>
                </c:pt>
                <c:pt idx="2">
                  <c:v>3</c:v>
                </c:pt>
                <c:pt idx="3">
                  <c:v>4</c:v>
                </c:pt>
              </c:strCache>
            </c:strRef>
          </c:cat>
          <c:val>
            <c:numRef>
              <c:f>DETAILS!$O$81:$O$84</c:f>
              <c:numCache>
                <c:formatCode>General</c:formatCode>
                <c:ptCount val="4"/>
                <c:pt idx="0">
                  <c:v>0</c:v>
                </c:pt>
                <c:pt idx="1">
                  <c:v>0</c:v>
                </c:pt>
                <c:pt idx="2">
                  <c:v>0</c:v>
                </c:pt>
                <c:pt idx="3">
                  <c:v>0</c:v>
                </c:pt>
              </c:numCache>
            </c:numRef>
          </c:val>
          <c:smooth val="1"/>
        </c:ser>
        <c:hiLowLines>
          <c:spPr>
            <a:ln>
              <a:noFill/>
            </a:ln>
          </c:spPr>
        </c:hiLowLines>
        <c:marker val="1"/>
        <c:axId val="54388428"/>
        <c:axId val="16400981"/>
      </c:lineChart>
      <c:catAx>
        <c:axId val="54388428"/>
        <c:scaling>
          <c:orientation val="minMax"/>
        </c:scaling>
        <c:delete val="0"/>
        <c:axPos val="b"/>
        <c:majorGridlines>
          <c:spPr>
            <a:ln w="9360">
              <a:solidFill>
                <a:srgbClr val="878787"/>
              </a:solidFill>
              <a:round/>
            </a:ln>
          </c:spPr>
        </c:majorGridlines>
        <c:numFmt formatCode="General" sourceLinked="1"/>
        <c:majorTickMark val="none"/>
        <c:minorTickMark val="none"/>
        <c:tickLblPos val="low"/>
        <c:spPr>
          <a:ln w="9360">
            <a:solidFill>
              <a:srgbClr val="878787"/>
            </a:solidFill>
            <a:round/>
          </a:ln>
        </c:spPr>
        <c:txPr>
          <a:bodyPr/>
          <a:lstStyle/>
          <a:p>
            <a:pPr>
              <a:defRPr b="0" sz="1000" spc="-1" strike="noStrike">
                <a:solidFill>
                  <a:srgbClr val="000000"/>
                </a:solidFill>
                <a:latin typeface="Calibri"/>
              </a:defRPr>
            </a:pPr>
          </a:p>
        </c:txPr>
        <c:crossAx val="16400981"/>
        <c:crosses val="autoZero"/>
        <c:auto val="1"/>
        <c:lblAlgn val="ctr"/>
        <c:lblOffset val="100"/>
        <c:noMultiLvlLbl val="0"/>
      </c:catAx>
      <c:valAx>
        <c:axId val="16400981"/>
        <c:scaling>
          <c:orientation val="minMax"/>
          <c:max val="5"/>
          <c:min val="-5"/>
        </c:scaling>
        <c:delete val="0"/>
        <c:axPos val="l"/>
        <c:majorGridlines>
          <c:spPr>
            <a:ln w="9360">
              <a:solidFill>
                <a:srgbClr val="878787"/>
              </a:solidFill>
              <a:round/>
            </a:ln>
          </c:spPr>
        </c:majorGridlines>
        <c:minorGridlines>
          <c:spPr>
            <a:ln w="9360">
              <a:solidFill>
                <a:srgbClr val="b7b7b7"/>
              </a:solidFill>
              <a:round/>
            </a:ln>
          </c:spPr>
        </c:minorGridlines>
        <c:title>
          <c:tx>
            <c:rich>
              <a:bodyPr rot="-5400000"/>
              <a:lstStyle/>
              <a:p>
                <a:pPr>
                  <a:defRPr b="1" lang="fr-FR" sz="1000" spc="-1" strike="noStrike">
                    <a:solidFill>
                      <a:srgbClr val="000000"/>
                    </a:solidFill>
                    <a:latin typeface="Calibri"/>
                  </a:defRPr>
                </a:pPr>
                <a:r>
                  <a:rPr b="1" lang="fr-FR" sz="1000" spc="-1" strike="noStrike">
                    <a:solidFill>
                      <a:srgbClr val="000000"/>
                    </a:solidFill>
                    <a:latin typeface="Calibri"/>
                  </a:rPr>
                  <a:t>mm</a:t>
                </a:r>
              </a:p>
            </c:rich>
          </c:tx>
          <c:overlay val="0"/>
          <c:spPr>
            <a:noFill/>
            <a:ln>
              <a:noFill/>
            </a:ln>
          </c:spPr>
        </c:title>
        <c:numFmt formatCode="0.00" sourceLinked="0"/>
        <c:majorTickMark val="none"/>
        <c:minorTickMark val="none"/>
        <c:tickLblPos val="nextTo"/>
        <c:spPr>
          <a:ln w="9360">
            <a:solidFill>
              <a:srgbClr val="878787"/>
            </a:solidFill>
            <a:round/>
          </a:ln>
        </c:spPr>
        <c:txPr>
          <a:bodyPr/>
          <a:lstStyle/>
          <a:p>
            <a:pPr>
              <a:defRPr b="0" sz="1000" spc="-1" strike="noStrike">
                <a:solidFill>
                  <a:srgbClr val="000000"/>
                </a:solidFill>
                <a:latin typeface="Calibri"/>
              </a:defRPr>
            </a:pPr>
          </a:p>
        </c:txPr>
        <c:crossAx val="54388428"/>
        <c:crosses val="autoZero"/>
        <c:crossBetween val="between"/>
      </c:valAx>
      <c:spPr>
        <a:solidFill>
          <a:srgbClr val="ffffff"/>
        </a:solidFill>
        <a:ln>
          <a:noFill/>
        </a:ln>
      </c:spPr>
    </c:plotArea>
    <c:plotVisOnly val="1"/>
    <c:dispBlanksAs val="gap"/>
  </c:chart>
  <c:spPr>
    <a:noFill/>
    <a:ln w="9360">
      <a:noFill/>
    </a:ln>
  </c:spPr>
</c:chartSpace>
</file>

<file path=xl/drawings/_rels/drawing1.xml.rels><?xml version="1.0" encoding="UTF-8"?>
<Relationships xmlns="http://schemas.openxmlformats.org/package/2006/relationships"><Relationship Id="rId1" Type="http://schemas.openxmlformats.org/officeDocument/2006/relationships/image" Target="../media/image1.png"/>
</Relationships>
</file>

<file path=xl/drawings/_rels/drawing2.xml.rels><?xml version="1.0" encoding="UTF-8"?>
<Relationships xmlns="http://schemas.openxmlformats.org/package/2006/relationships"><Relationship Id="rId1" Type="http://schemas.openxmlformats.org/officeDocument/2006/relationships/image" Target="../media/image2.png"/><Relationship Id="rId2" Type="http://schemas.openxmlformats.org/officeDocument/2006/relationships/chart" Target="../charts/chart1.xml"/><Relationship Id="rId3" Type="http://schemas.openxmlformats.org/officeDocument/2006/relationships/chart" Target="../charts/chart2.xml"/><Relationship Id="rId4" Type="http://schemas.openxmlformats.org/officeDocument/2006/relationships/chart" Target="../charts/chart3.xml"/><Relationship Id="rId5" Type="http://schemas.openxmlformats.org/officeDocument/2006/relationships/chart" Target="../charts/chart4.xml"/><Relationship Id="rId6" Type="http://schemas.openxmlformats.org/officeDocument/2006/relationships/chart" Target="../charts/chart5.xml"/><Relationship Id="rId7" Type="http://schemas.openxmlformats.org/officeDocument/2006/relationships/chart" Target="../charts/chart6.xml"/><Relationship Id="rId8" Type="http://schemas.openxmlformats.org/officeDocument/2006/relationships/chart" Target="../charts/chart7.xml"/><Relationship Id="rId9" Type="http://schemas.openxmlformats.org/officeDocument/2006/relationships/chart" Target="../charts/chart8.xml"/><Relationship Id="rId10" Type="http://schemas.openxmlformats.org/officeDocument/2006/relationships/chart" Target="../charts/chart9.xml"/><Relationship Id="rId11" Type="http://schemas.openxmlformats.org/officeDocument/2006/relationships/chart" Target="../charts/chart10.xml"/><Relationship Id="rId12" Type="http://schemas.openxmlformats.org/officeDocument/2006/relationships/chart" Target="../charts/chart11.xml"/><Relationship Id="rId13" Type="http://schemas.openxmlformats.org/officeDocument/2006/relationships/chart" Target="../charts/chart12.xml"/><Relationship Id="rId14" Type="http://schemas.openxmlformats.org/officeDocument/2006/relationships/image" Target="../media/image3.png"/><Relationship Id="rId15" Type="http://schemas.openxmlformats.org/officeDocument/2006/relationships/image" Target="../media/image4.png"/><Relationship Id="rId16" Type="http://schemas.openxmlformats.org/officeDocument/2006/relationships/image" Target="../media/image5.png"/><Relationship Id="rId17" Type="http://schemas.openxmlformats.org/officeDocument/2006/relationships/image" Target="../media/image6.png"/><Relationship Id="rId18" Type="http://schemas.openxmlformats.org/officeDocument/2006/relationships/image" Target="../media/image7.png"/><Relationship Id="rId19" Type="http://schemas.openxmlformats.org/officeDocument/2006/relationships/image" Target="../media/image8.png"/><Relationship Id="rId20" Type="http://schemas.openxmlformats.org/officeDocument/2006/relationships/image" Target="../media/image9.png"/><Relationship Id="rId21" Type="http://schemas.openxmlformats.org/officeDocument/2006/relationships/image" Target="../media/image10.png"/><Relationship Id="rId22" Type="http://schemas.openxmlformats.org/officeDocument/2006/relationships/image" Target="../media/image11.png"/><Relationship Id="rId23" Type="http://schemas.openxmlformats.org/officeDocument/2006/relationships/image" Target="../media/image12.png"/><Relationship Id="rId24" Type="http://schemas.openxmlformats.org/officeDocument/2006/relationships/image" Target="../media/image13.png"/><Relationship Id="rId25" Type="http://schemas.openxmlformats.org/officeDocument/2006/relationships/image" Target="../media/image14.png"/><Relationship Id="rId26" Type="http://schemas.openxmlformats.org/officeDocument/2006/relationships/image" Target="../media/image15.png"/><Relationship Id="rId27" Type="http://schemas.openxmlformats.org/officeDocument/2006/relationships/image" Target="../media/image16.png"/><Relationship Id="rId28" Type="http://schemas.openxmlformats.org/officeDocument/2006/relationships/image" Target="../media/image17.png"/><Relationship Id="rId29" Type="http://schemas.openxmlformats.org/officeDocument/2006/relationships/image" Target="../media/image18.png"/><Relationship Id="rId30" Type="http://schemas.openxmlformats.org/officeDocument/2006/relationships/image" Target="../media/image19.png"/><Relationship Id="rId31" Type="http://schemas.openxmlformats.org/officeDocument/2006/relationships/image" Target="../media/image20.png"/><Relationship Id="rId32" Type="http://schemas.openxmlformats.org/officeDocument/2006/relationships/image" Target="../media/image21.png"/><Relationship Id="rId33" Type="http://schemas.openxmlformats.org/officeDocument/2006/relationships/image" Target="../media/image22.png"/><Relationship Id="rId34" Type="http://schemas.openxmlformats.org/officeDocument/2006/relationships/image" Target="../media/image23.png"/><Relationship Id="rId35" Type="http://schemas.openxmlformats.org/officeDocument/2006/relationships/image" Target="../media/image24.png"/><Relationship Id="rId36" Type="http://schemas.openxmlformats.org/officeDocument/2006/relationships/image" Target="../media/image25.png"/><Relationship Id="rId37" Type="http://schemas.openxmlformats.org/officeDocument/2006/relationships/image" Target="../media/image26.png"/><Relationship Id="rId38" Type="http://schemas.openxmlformats.org/officeDocument/2006/relationships/image" Target="../media/image27.png"/><Relationship Id="rId39" Type="http://schemas.openxmlformats.org/officeDocument/2006/relationships/chart" Target="../charts/chart13.xml"/><Relationship Id="rId40" Type="http://schemas.openxmlformats.org/officeDocument/2006/relationships/image" Target="../media/image28.png"/><Relationship Id="rId41" Type="http://schemas.openxmlformats.org/officeDocument/2006/relationships/image" Target="../media/image29.png"/><Relationship Id="rId42" Type="http://schemas.openxmlformats.org/officeDocument/2006/relationships/image" Target="../media/image30.png"/><Relationship Id="rId43" Type="http://schemas.openxmlformats.org/officeDocument/2006/relationships/image" Target="../media/image31.png"/><Relationship Id="rId44" Type="http://schemas.openxmlformats.org/officeDocument/2006/relationships/chart" Target="../charts/chart14.xml"/><Relationship Id="rId45" Type="http://schemas.openxmlformats.org/officeDocument/2006/relationships/chart" Target="../charts/chart15.xml"/><Relationship Id="rId46" Type="http://schemas.openxmlformats.org/officeDocument/2006/relationships/chart" Target="../charts/chart16.xml"/><Relationship Id="rId47" Type="http://schemas.openxmlformats.org/officeDocument/2006/relationships/chart" Target="../charts/chart17.xml"/><Relationship Id="rId48" Type="http://schemas.openxmlformats.org/officeDocument/2006/relationships/image" Target="../media/image32.jpeg"/><Relationship Id="rId49" Type="http://schemas.openxmlformats.org/officeDocument/2006/relationships/image" Target="../media/image33.jpeg"/><Relationship Id="rId50" Type="http://schemas.openxmlformats.org/officeDocument/2006/relationships/image" Target="../media/image34.jpeg"/><Relationship Id="rId51" Type="http://schemas.openxmlformats.org/officeDocument/2006/relationships/image" Target="../media/image35.gif"/>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twoCell">
    <xdr:from>
      <xdr:col>20</xdr:col>
      <xdr:colOff>19080</xdr:colOff>
      <xdr:row>19</xdr:row>
      <xdr:rowOff>57240</xdr:rowOff>
    </xdr:from>
    <xdr:to>
      <xdr:col>20</xdr:col>
      <xdr:colOff>180360</xdr:colOff>
      <xdr:row>20</xdr:row>
      <xdr:rowOff>44280</xdr:rowOff>
    </xdr:to>
    <xdr:sp>
      <xdr:nvSpPr>
        <xdr:cNvPr id="0" name="CustomShape 1"/>
        <xdr:cNvSpPr/>
      </xdr:nvSpPr>
      <xdr:spPr>
        <a:xfrm>
          <a:off x="20019960" y="3607920"/>
          <a:ext cx="161280" cy="177480"/>
        </a:xfrm>
        <a:prstGeom prst="rect">
          <a:avLst/>
        </a:prstGeom>
        <a:solidFill>
          <a:srgbClr val="ffffff"/>
        </a:solidFill>
        <a:ln>
          <a:noFill/>
        </a:ln>
      </xdr:spPr>
      <xdr:style>
        <a:lnRef idx="2">
          <a:schemeClr val="accent1">
            <a:shade val="50000"/>
          </a:schemeClr>
        </a:lnRef>
        <a:fillRef idx="1">
          <a:schemeClr val="accent1"/>
        </a:fillRef>
        <a:effectRef idx="0">
          <a:schemeClr val="accent1"/>
        </a:effectRef>
        <a:fontRef idx="minor"/>
      </xdr:style>
    </xdr:sp>
    <xdr:clientData/>
  </xdr:twoCellAnchor>
  <xdr:twoCellAnchor editAs="twoCell">
    <xdr:from>
      <xdr:col>20</xdr:col>
      <xdr:colOff>19080</xdr:colOff>
      <xdr:row>13</xdr:row>
      <xdr:rowOff>152280</xdr:rowOff>
    </xdr:from>
    <xdr:to>
      <xdr:col>20</xdr:col>
      <xdr:colOff>180360</xdr:colOff>
      <xdr:row>14</xdr:row>
      <xdr:rowOff>139320</xdr:rowOff>
    </xdr:to>
    <xdr:sp>
      <xdr:nvSpPr>
        <xdr:cNvPr id="1" name="CustomShape 1"/>
        <xdr:cNvSpPr/>
      </xdr:nvSpPr>
      <xdr:spPr>
        <a:xfrm>
          <a:off x="20019960" y="2559960"/>
          <a:ext cx="161280" cy="177480"/>
        </a:xfrm>
        <a:prstGeom prst="rect">
          <a:avLst/>
        </a:prstGeom>
        <a:solidFill>
          <a:srgbClr val="ffffff"/>
        </a:solidFill>
        <a:ln>
          <a:noFill/>
        </a:ln>
      </xdr:spPr>
      <xdr:style>
        <a:lnRef idx="2">
          <a:schemeClr val="accent1">
            <a:shade val="50000"/>
          </a:schemeClr>
        </a:lnRef>
        <a:fillRef idx="1">
          <a:schemeClr val="accent1"/>
        </a:fillRef>
        <a:effectRef idx="0">
          <a:schemeClr val="accent1"/>
        </a:effectRef>
        <a:fontRef idx="minor"/>
      </xdr:style>
    </xdr:sp>
    <xdr:clientData/>
  </xdr:twoCellAnchor>
  <xdr:twoCellAnchor editAs="absolute">
    <xdr:from>
      <xdr:col>18</xdr:col>
      <xdr:colOff>206640</xdr:colOff>
      <xdr:row>15</xdr:row>
      <xdr:rowOff>127800</xdr:rowOff>
    </xdr:from>
    <xdr:to>
      <xdr:col>23</xdr:col>
      <xdr:colOff>799200</xdr:colOff>
      <xdr:row>18</xdr:row>
      <xdr:rowOff>70920</xdr:rowOff>
    </xdr:to>
    <xdr:sp>
      <xdr:nvSpPr>
        <xdr:cNvPr id="2" name="CustomShape 1"/>
        <xdr:cNvSpPr/>
      </xdr:nvSpPr>
      <xdr:spPr>
        <a:xfrm>
          <a:off x="18504000" y="2916720"/>
          <a:ext cx="5773680" cy="514440"/>
        </a:xfrm>
        <a:prstGeom prst="rect">
          <a:avLst/>
        </a:prstGeom>
        <a:gradFill rotWithShape="0">
          <a:gsLst>
            <a:gs pos="0">
              <a:srgbClr val="800000"/>
            </a:gs>
            <a:gs pos="100000">
              <a:srgbClr val="ffffff"/>
            </a:gs>
          </a:gsLst>
          <a:lin ang="5400000"/>
        </a:gradFill>
        <a:ln>
          <a:noFill/>
        </a:ln>
      </xdr:spPr>
      <xdr:style>
        <a:lnRef idx="2">
          <a:schemeClr val="accent1">
            <a:shade val="50000"/>
          </a:schemeClr>
        </a:lnRef>
        <a:fillRef idx="1">
          <a:schemeClr val="accent1"/>
        </a:fillRef>
        <a:effectRef idx="0">
          <a:schemeClr val="accent1"/>
        </a:effectRef>
        <a:fontRef idx="minor"/>
      </xdr:style>
      <xdr:txBody>
        <a:bodyPr lIns="90000" rIns="90000" tIns="45000" bIns="45000" anchor="ctr">
          <a:noAutofit/>
        </a:bodyPr>
        <a:p>
          <a:pPr algn="ctr">
            <a:lnSpc>
              <a:spcPct val="100000"/>
            </a:lnSpc>
          </a:pPr>
          <a:r>
            <a:rPr b="1" lang="fr-FR" sz="1600" spc="-1" strike="noStrike">
              <a:solidFill>
                <a:srgbClr val="ffffff"/>
              </a:solidFill>
              <a:latin typeface="Calibri"/>
            </a:rPr>
            <a:t>Sécheur 3 Ø 4,572 m lg 48,768 m</a:t>
          </a:r>
          <a:endParaRPr b="0" lang="fr-FR" sz="1600" spc="-1" strike="noStrike">
            <a:latin typeface="Times New Roman"/>
          </a:endParaRPr>
        </a:p>
      </xdr:txBody>
    </xdr:sp>
    <xdr:clientData/>
  </xdr:twoCellAnchor>
  <xdr:twoCellAnchor editAs="absolute">
    <xdr:from>
      <xdr:col>19</xdr:col>
      <xdr:colOff>423360</xdr:colOff>
      <xdr:row>15</xdr:row>
      <xdr:rowOff>15120</xdr:rowOff>
    </xdr:from>
    <xdr:to>
      <xdr:col>19</xdr:col>
      <xdr:colOff>541080</xdr:colOff>
      <xdr:row>18</xdr:row>
      <xdr:rowOff>183600</xdr:rowOff>
    </xdr:to>
    <xdr:sp>
      <xdr:nvSpPr>
        <xdr:cNvPr id="3" name="CustomShape 1"/>
        <xdr:cNvSpPr/>
      </xdr:nvSpPr>
      <xdr:spPr>
        <a:xfrm>
          <a:off x="19537200" y="2804040"/>
          <a:ext cx="117720" cy="739800"/>
        </a:xfrm>
        <a:prstGeom prst="rect">
          <a:avLst/>
        </a:prstGeom>
        <a:gradFill rotWithShape="0">
          <a:gsLst>
            <a:gs pos="0">
              <a:srgbClr val="666666"/>
            </a:gs>
            <a:gs pos="100000">
              <a:srgbClr val="ffffff"/>
            </a:gs>
          </a:gsLst>
          <a:lin ang="5400000"/>
        </a:gradFill>
        <a:ln>
          <a:noFill/>
        </a:ln>
      </xdr:spPr>
      <xdr:style>
        <a:lnRef idx="2">
          <a:schemeClr val="accent1">
            <a:shade val="50000"/>
          </a:schemeClr>
        </a:lnRef>
        <a:fillRef idx="1">
          <a:schemeClr val="accent1"/>
        </a:fillRef>
        <a:effectRef idx="0">
          <a:schemeClr val="accent1"/>
        </a:effectRef>
        <a:fontRef idx="minor"/>
      </xdr:style>
      <xdr:txBody>
        <a:bodyPr lIns="90000" rIns="90000" tIns="45000" bIns="45000" anchor="ctr">
          <a:noAutofit/>
        </a:bodyPr>
        <a:p>
          <a:pPr algn="ctr">
            <a:lnSpc>
              <a:spcPct val="100000"/>
            </a:lnSpc>
          </a:pPr>
          <a:r>
            <a:rPr b="1" lang="fr-FR" sz="1000" spc="-1" strike="noStrike">
              <a:solidFill>
                <a:srgbClr val="000000"/>
              </a:solidFill>
              <a:latin typeface="Calibri"/>
            </a:rPr>
            <a:t>A</a:t>
          </a:r>
          <a:endParaRPr b="0" lang="fr-FR" sz="1000" spc="-1" strike="noStrike">
            <a:latin typeface="Times New Roman"/>
          </a:endParaRPr>
        </a:p>
      </xdr:txBody>
    </xdr:sp>
    <xdr:clientData/>
  </xdr:twoCellAnchor>
  <xdr:twoCellAnchor editAs="absolute">
    <xdr:from>
      <xdr:col>22</xdr:col>
      <xdr:colOff>689040</xdr:colOff>
      <xdr:row>15</xdr:row>
      <xdr:rowOff>15120</xdr:rowOff>
    </xdr:from>
    <xdr:to>
      <xdr:col>22</xdr:col>
      <xdr:colOff>806760</xdr:colOff>
      <xdr:row>18</xdr:row>
      <xdr:rowOff>183600</xdr:rowOff>
    </xdr:to>
    <xdr:sp>
      <xdr:nvSpPr>
        <xdr:cNvPr id="4" name="CustomShape 1"/>
        <xdr:cNvSpPr/>
      </xdr:nvSpPr>
      <xdr:spPr>
        <a:xfrm>
          <a:off x="22847040" y="2804040"/>
          <a:ext cx="117720" cy="739800"/>
        </a:xfrm>
        <a:prstGeom prst="rect">
          <a:avLst/>
        </a:prstGeom>
        <a:gradFill rotWithShape="0">
          <a:gsLst>
            <a:gs pos="0">
              <a:srgbClr val="666666"/>
            </a:gs>
            <a:gs pos="100000">
              <a:srgbClr val="ffffff"/>
            </a:gs>
          </a:gsLst>
          <a:lin ang="5400000"/>
        </a:gradFill>
        <a:ln>
          <a:noFill/>
        </a:ln>
      </xdr:spPr>
      <xdr:style>
        <a:lnRef idx="2">
          <a:schemeClr val="accent1">
            <a:shade val="50000"/>
          </a:schemeClr>
        </a:lnRef>
        <a:fillRef idx="1">
          <a:schemeClr val="accent1"/>
        </a:fillRef>
        <a:effectRef idx="0">
          <a:schemeClr val="accent1"/>
        </a:effectRef>
        <a:fontRef idx="minor"/>
      </xdr:style>
      <xdr:txBody>
        <a:bodyPr lIns="90000" rIns="90000" tIns="45000" bIns="45000" anchor="ctr">
          <a:noAutofit/>
        </a:bodyPr>
        <a:p>
          <a:pPr algn="ctr">
            <a:lnSpc>
              <a:spcPct val="100000"/>
            </a:lnSpc>
          </a:pPr>
          <a:r>
            <a:rPr b="1" lang="fr-FR" sz="1000" spc="-1" strike="noStrike">
              <a:solidFill>
                <a:srgbClr val="000000"/>
              </a:solidFill>
              <a:latin typeface="Calibri"/>
            </a:rPr>
            <a:t>V</a:t>
          </a:r>
          <a:endParaRPr b="0" lang="fr-FR" sz="1000" spc="-1" strike="noStrike">
            <a:latin typeface="Times New Roman"/>
          </a:endParaRPr>
        </a:p>
      </xdr:txBody>
    </xdr:sp>
    <xdr:clientData/>
  </xdr:twoCellAnchor>
  <xdr:twoCellAnchor editAs="absolute">
    <xdr:from>
      <xdr:col>20</xdr:col>
      <xdr:colOff>29520</xdr:colOff>
      <xdr:row>14</xdr:row>
      <xdr:rowOff>93240</xdr:rowOff>
    </xdr:from>
    <xdr:to>
      <xdr:col>20</xdr:col>
      <xdr:colOff>147240</xdr:colOff>
      <xdr:row>19</xdr:row>
      <xdr:rowOff>105840</xdr:rowOff>
    </xdr:to>
    <xdr:sp>
      <xdr:nvSpPr>
        <xdr:cNvPr id="5" name="CustomShape 1"/>
        <xdr:cNvSpPr/>
      </xdr:nvSpPr>
      <xdr:spPr>
        <a:xfrm>
          <a:off x="20030400" y="2691360"/>
          <a:ext cx="117720" cy="965160"/>
        </a:xfrm>
        <a:prstGeom prst="rect">
          <a:avLst/>
        </a:prstGeom>
        <a:solidFill>
          <a:srgbClr val="666666"/>
        </a:solidFill>
        <a:ln>
          <a:noFill/>
        </a:ln>
      </xdr:spPr>
      <xdr:style>
        <a:lnRef idx="2">
          <a:schemeClr val="accent1">
            <a:shade val="50000"/>
          </a:schemeClr>
        </a:lnRef>
        <a:fillRef idx="1">
          <a:schemeClr val="accent1"/>
        </a:fillRef>
        <a:effectRef idx="0">
          <a:schemeClr val="accent1"/>
        </a:effectRef>
        <a:fontRef idx="minor"/>
      </xdr:style>
      <xdr:txBody>
        <a:bodyPr lIns="90000" rIns="90000" tIns="45000" bIns="45000" anchor="ctr">
          <a:noAutofit/>
        </a:bodyPr>
        <a:p>
          <a:pPr algn="ctr">
            <a:lnSpc>
              <a:spcPct val="100000"/>
            </a:lnSpc>
          </a:pPr>
          <a:r>
            <a:rPr b="1" lang="fr-FR" sz="800" spc="-1" strike="noStrike">
              <a:solidFill>
                <a:srgbClr val="ffffff"/>
              </a:solidFill>
              <a:latin typeface="Calibri"/>
            </a:rPr>
            <a:t>Couronne</a:t>
          </a:r>
          <a:endParaRPr b="0" lang="fr-FR" sz="800" spc="-1" strike="noStrike">
            <a:latin typeface="Times New Roman"/>
          </a:endParaRPr>
        </a:p>
      </xdr:txBody>
    </xdr:sp>
    <xdr:clientData/>
  </xdr:twoCellAnchor>
  <xdr:twoCellAnchor editAs="absolute">
    <xdr:from>
      <xdr:col>18</xdr:col>
      <xdr:colOff>123840</xdr:colOff>
      <xdr:row>19</xdr:row>
      <xdr:rowOff>181080</xdr:rowOff>
    </xdr:from>
    <xdr:to>
      <xdr:col>18</xdr:col>
      <xdr:colOff>753840</xdr:colOff>
      <xdr:row>21</xdr:row>
      <xdr:rowOff>62280</xdr:rowOff>
    </xdr:to>
    <xdr:sp>
      <xdr:nvSpPr>
        <xdr:cNvPr id="6" name="CustomShape 1"/>
        <xdr:cNvSpPr/>
      </xdr:nvSpPr>
      <xdr:spPr>
        <a:xfrm>
          <a:off x="18421200" y="3731760"/>
          <a:ext cx="630000" cy="262440"/>
        </a:xfrm>
        <a:prstGeom prst="rect">
          <a:avLst/>
        </a:prstGeom>
        <a:solidFill>
          <a:srgbClr val="ffffff"/>
        </a:solidFill>
        <a:ln w="9360">
          <a:solidFill>
            <a:srgbClr val="ffffff"/>
          </a:solidFill>
          <a:round/>
        </a:ln>
      </xdr:spPr>
      <xdr:style>
        <a:lnRef idx="0"/>
        <a:fillRef idx="0"/>
        <a:effectRef idx="0"/>
        <a:fontRef idx="minor"/>
      </xdr:style>
      <xdr:txBody>
        <a:bodyPr lIns="90000" rIns="90000" tIns="45000" bIns="45000" anchor="ctr">
          <a:noAutofit/>
        </a:bodyPr>
        <a:p>
          <a:pPr algn="ctr">
            <a:lnSpc>
              <a:spcPct val="100000"/>
            </a:lnSpc>
          </a:pPr>
          <a:r>
            <a:rPr b="0" lang="fr-FR" sz="800" spc="-1" strike="noStrike">
              <a:solidFill>
                <a:srgbClr val="000000"/>
              </a:solidFill>
              <a:latin typeface="Calibri"/>
            </a:rPr>
            <a:t>Amont</a:t>
          </a:r>
          <a:endParaRPr b="0" lang="fr-FR" sz="800" spc="-1" strike="noStrike">
            <a:latin typeface="Times New Roman"/>
          </a:endParaRPr>
        </a:p>
      </xdr:txBody>
    </xdr:sp>
    <xdr:clientData/>
  </xdr:twoCellAnchor>
  <xdr:twoCellAnchor editAs="absolute">
    <xdr:from>
      <xdr:col>23</xdr:col>
      <xdr:colOff>243720</xdr:colOff>
      <xdr:row>20</xdr:row>
      <xdr:rowOff>66960</xdr:rowOff>
    </xdr:from>
    <xdr:to>
      <xdr:col>23</xdr:col>
      <xdr:colOff>779400</xdr:colOff>
      <xdr:row>21</xdr:row>
      <xdr:rowOff>62280</xdr:rowOff>
    </xdr:to>
    <xdr:sp>
      <xdr:nvSpPr>
        <xdr:cNvPr id="7" name="CustomShape 1"/>
        <xdr:cNvSpPr/>
      </xdr:nvSpPr>
      <xdr:spPr>
        <a:xfrm>
          <a:off x="23722200" y="3808080"/>
          <a:ext cx="535680" cy="186120"/>
        </a:xfrm>
        <a:prstGeom prst="rect">
          <a:avLst/>
        </a:prstGeom>
        <a:solidFill>
          <a:srgbClr val="ffffff"/>
        </a:solidFill>
        <a:ln w="9360">
          <a:solidFill>
            <a:srgbClr val="ffffff"/>
          </a:solidFill>
          <a:round/>
        </a:ln>
      </xdr:spPr>
      <xdr:style>
        <a:lnRef idx="0"/>
        <a:fillRef idx="0"/>
        <a:effectRef idx="0"/>
        <a:fontRef idx="minor"/>
      </xdr:style>
      <xdr:txBody>
        <a:bodyPr lIns="90000" rIns="90000" tIns="45000" bIns="45000" anchor="ctr">
          <a:noAutofit/>
        </a:bodyPr>
        <a:p>
          <a:pPr algn="ctr">
            <a:lnSpc>
              <a:spcPct val="100000"/>
            </a:lnSpc>
          </a:pPr>
          <a:r>
            <a:rPr b="0" lang="fr-FR" sz="800" spc="-1" strike="noStrike">
              <a:solidFill>
                <a:srgbClr val="000000"/>
              </a:solidFill>
              <a:latin typeface="Calibri"/>
            </a:rPr>
            <a:t>Aval</a:t>
          </a:r>
          <a:endParaRPr b="0" lang="fr-FR" sz="800" spc="-1" strike="noStrike">
            <a:latin typeface="Times New Roman"/>
          </a:endParaRPr>
        </a:p>
      </xdr:txBody>
    </xdr:sp>
    <xdr:clientData/>
  </xdr:twoCellAnchor>
  <xdr:twoCellAnchor editAs="absolute">
    <xdr:from>
      <xdr:col>20</xdr:col>
      <xdr:colOff>916560</xdr:colOff>
      <xdr:row>20</xdr:row>
      <xdr:rowOff>141120</xdr:rowOff>
    </xdr:from>
    <xdr:to>
      <xdr:col>21</xdr:col>
      <xdr:colOff>578520</xdr:colOff>
      <xdr:row>20</xdr:row>
      <xdr:rowOff>141120</xdr:rowOff>
    </xdr:to>
    <xdr:sp>
      <xdr:nvSpPr>
        <xdr:cNvPr id="8" name="Line 1"/>
        <xdr:cNvSpPr/>
      </xdr:nvSpPr>
      <xdr:spPr>
        <a:xfrm>
          <a:off x="20917440" y="3882240"/>
          <a:ext cx="710640" cy="0"/>
        </a:xfrm>
        <a:prstGeom prst="line">
          <a:avLst/>
        </a:prstGeom>
        <a:ln>
          <a:solidFill>
            <a:srgbClr val="000000"/>
          </a:solidFill>
          <a:tailEnd len="lg" type="triangle" w="lg"/>
        </a:ln>
      </xdr:spPr>
      <xdr:style>
        <a:lnRef idx="1">
          <a:schemeClr val="accent1"/>
        </a:lnRef>
        <a:fillRef idx="0">
          <a:schemeClr val="accent1"/>
        </a:fillRef>
        <a:effectRef idx="0">
          <a:schemeClr val="accent1"/>
        </a:effectRef>
        <a:fontRef idx="minor"/>
      </xdr:style>
    </xdr:sp>
    <xdr:clientData/>
  </xdr:twoCellAnchor>
  <xdr:twoCellAnchor editAs="absolute">
    <xdr:from>
      <xdr:col>20</xdr:col>
      <xdr:colOff>798120</xdr:colOff>
      <xdr:row>19</xdr:row>
      <xdr:rowOff>0</xdr:rowOff>
    </xdr:from>
    <xdr:to>
      <xdr:col>21</xdr:col>
      <xdr:colOff>459360</xdr:colOff>
      <xdr:row>21</xdr:row>
      <xdr:rowOff>62280</xdr:rowOff>
    </xdr:to>
    <xdr:sp>
      <xdr:nvSpPr>
        <xdr:cNvPr id="9" name="CustomShape 1"/>
        <xdr:cNvSpPr/>
      </xdr:nvSpPr>
      <xdr:spPr>
        <a:xfrm>
          <a:off x="20799000" y="3550680"/>
          <a:ext cx="709920" cy="443520"/>
        </a:xfrm>
        <a:prstGeom prst="rect">
          <a:avLst/>
        </a:prstGeom>
        <a:noFill/>
        <a:ln w="9360">
          <a:noFill/>
        </a:ln>
      </xdr:spPr>
      <xdr:style>
        <a:lnRef idx="0"/>
        <a:fillRef idx="0"/>
        <a:effectRef idx="0"/>
        <a:fontRef idx="minor"/>
      </xdr:style>
      <xdr:txBody>
        <a:bodyPr lIns="90000" rIns="90000" tIns="45000" bIns="45000" anchor="ctr">
          <a:noAutofit/>
        </a:bodyPr>
        <a:p>
          <a:pPr algn="ctr">
            <a:lnSpc>
              <a:spcPct val="100000"/>
            </a:lnSpc>
          </a:pPr>
          <a:r>
            <a:rPr b="0" lang="fr-FR" sz="800" spc="-1" strike="noStrike">
              <a:solidFill>
                <a:srgbClr val="000000"/>
              </a:solidFill>
              <a:latin typeface="Calibri"/>
            </a:rPr>
            <a:t>Flux produit</a:t>
          </a:r>
          <a:endParaRPr b="0" lang="fr-FR" sz="800" spc="-1" strike="noStrike">
            <a:latin typeface="Times New Roman"/>
          </a:endParaRPr>
        </a:p>
      </xdr:txBody>
    </xdr:sp>
    <xdr:clientData/>
  </xdr:twoCellAnchor>
  <xdr:twoCellAnchor editAs="twoCell">
    <xdr:from>
      <xdr:col>19</xdr:col>
      <xdr:colOff>380880</xdr:colOff>
      <xdr:row>14</xdr:row>
      <xdr:rowOff>9360</xdr:rowOff>
    </xdr:from>
    <xdr:to>
      <xdr:col>19</xdr:col>
      <xdr:colOff>542160</xdr:colOff>
      <xdr:row>14</xdr:row>
      <xdr:rowOff>186840</xdr:rowOff>
    </xdr:to>
    <xdr:sp>
      <xdr:nvSpPr>
        <xdr:cNvPr id="10" name="CustomShape 1"/>
        <xdr:cNvSpPr/>
      </xdr:nvSpPr>
      <xdr:spPr>
        <a:xfrm>
          <a:off x="19494720" y="2607480"/>
          <a:ext cx="161280" cy="177480"/>
        </a:xfrm>
        <a:prstGeom prst="rect">
          <a:avLst/>
        </a:prstGeom>
        <a:gradFill rotWithShape="0">
          <a:gsLst>
            <a:gs pos="0">
              <a:srgbClr val="666666"/>
            </a:gs>
            <a:gs pos="100000">
              <a:srgbClr val="ffffff"/>
            </a:gs>
          </a:gsLst>
          <a:lin ang="5400000"/>
        </a:gradFill>
        <a:ln>
          <a:noFill/>
        </a:ln>
      </xdr:spPr>
      <xdr:style>
        <a:lnRef idx="2">
          <a:schemeClr val="accent1">
            <a:shade val="50000"/>
          </a:schemeClr>
        </a:lnRef>
        <a:fillRef idx="1">
          <a:schemeClr val="accent1"/>
        </a:fillRef>
        <a:effectRef idx="0">
          <a:schemeClr val="accent1"/>
        </a:effectRef>
        <a:fontRef idx="minor"/>
      </xdr:style>
    </xdr:sp>
    <xdr:clientData/>
  </xdr:twoCellAnchor>
  <xdr:twoCellAnchor editAs="twoCell">
    <xdr:from>
      <xdr:col>19</xdr:col>
      <xdr:colOff>380880</xdr:colOff>
      <xdr:row>19</xdr:row>
      <xdr:rowOff>0</xdr:rowOff>
    </xdr:from>
    <xdr:to>
      <xdr:col>19</xdr:col>
      <xdr:colOff>542160</xdr:colOff>
      <xdr:row>19</xdr:row>
      <xdr:rowOff>177480</xdr:rowOff>
    </xdr:to>
    <xdr:sp>
      <xdr:nvSpPr>
        <xdr:cNvPr id="11" name="CustomShape 1"/>
        <xdr:cNvSpPr/>
      </xdr:nvSpPr>
      <xdr:spPr>
        <a:xfrm>
          <a:off x="19494720" y="3550680"/>
          <a:ext cx="161280" cy="177480"/>
        </a:xfrm>
        <a:prstGeom prst="rect">
          <a:avLst/>
        </a:prstGeom>
        <a:gradFill rotWithShape="0">
          <a:gsLst>
            <a:gs pos="0">
              <a:srgbClr val="666666"/>
            </a:gs>
            <a:gs pos="100000">
              <a:srgbClr val="ffffff"/>
            </a:gs>
          </a:gsLst>
          <a:lin ang="5400000"/>
        </a:gradFill>
        <a:ln>
          <a:noFill/>
        </a:ln>
      </xdr:spPr>
      <xdr:style>
        <a:lnRef idx="2">
          <a:schemeClr val="accent1">
            <a:shade val="50000"/>
          </a:schemeClr>
        </a:lnRef>
        <a:fillRef idx="1">
          <a:schemeClr val="accent1"/>
        </a:fillRef>
        <a:effectRef idx="0">
          <a:schemeClr val="accent1"/>
        </a:effectRef>
        <a:fontRef idx="minor"/>
      </xdr:style>
    </xdr:sp>
    <xdr:clientData/>
  </xdr:twoCellAnchor>
  <xdr:twoCellAnchor editAs="twoCell">
    <xdr:from>
      <xdr:col>22</xdr:col>
      <xdr:colOff>666720</xdr:colOff>
      <xdr:row>14</xdr:row>
      <xdr:rowOff>19080</xdr:rowOff>
    </xdr:from>
    <xdr:to>
      <xdr:col>22</xdr:col>
      <xdr:colOff>828000</xdr:colOff>
      <xdr:row>15</xdr:row>
      <xdr:rowOff>6120</xdr:rowOff>
    </xdr:to>
    <xdr:sp>
      <xdr:nvSpPr>
        <xdr:cNvPr id="12" name="CustomShape 1"/>
        <xdr:cNvSpPr/>
      </xdr:nvSpPr>
      <xdr:spPr>
        <a:xfrm>
          <a:off x="22824720" y="2617200"/>
          <a:ext cx="161280" cy="177840"/>
        </a:xfrm>
        <a:prstGeom prst="rect">
          <a:avLst/>
        </a:prstGeom>
        <a:gradFill rotWithShape="0">
          <a:gsLst>
            <a:gs pos="0">
              <a:srgbClr val="666666"/>
            </a:gs>
            <a:gs pos="100000">
              <a:srgbClr val="ffffff"/>
            </a:gs>
          </a:gsLst>
          <a:lin ang="5400000"/>
        </a:gradFill>
        <a:ln>
          <a:noFill/>
        </a:ln>
      </xdr:spPr>
      <xdr:style>
        <a:lnRef idx="2">
          <a:schemeClr val="accent1">
            <a:shade val="50000"/>
          </a:schemeClr>
        </a:lnRef>
        <a:fillRef idx="1">
          <a:schemeClr val="accent1"/>
        </a:fillRef>
        <a:effectRef idx="0">
          <a:schemeClr val="accent1"/>
        </a:effectRef>
        <a:fontRef idx="minor"/>
      </xdr:style>
    </xdr:sp>
    <xdr:clientData/>
  </xdr:twoCellAnchor>
  <xdr:twoCellAnchor editAs="twoCell">
    <xdr:from>
      <xdr:col>22</xdr:col>
      <xdr:colOff>666720</xdr:colOff>
      <xdr:row>19</xdr:row>
      <xdr:rowOff>9360</xdr:rowOff>
    </xdr:from>
    <xdr:to>
      <xdr:col>22</xdr:col>
      <xdr:colOff>828000</xdr:colOff>
      <xdr:row>19</xdr:row>
      <xdr:rowOff>186840</xdr:rowOff>
    </xdr:to>
    <xdr:sp>
      <xdr:nvSpPr>
        <xdr:cNvPr id="13" name="CustomShape 1"/>
        <xdr:cNvSpPr/>
      </xdr:nvSpPr>
      <xdr:spPr>
        <a:xfrm>
          <a:off x="22824720" y="3560040"/>
          <a:ext cx="161280" cy="177480"/>
        </a:xfrm>
        <a:prstGeom prst="rect">
          <a:avLst/>
        </a:prstGeom>
        <a:gradFill rotWithShape="0">
          <a:gsLst>
            <a:gs pos="0">
              <a:srgbClr val="666666"/>
            </a:gs>
            <a:gs pos="100000">
              <a:srgbClr val="ffffff"/>
            </a:gs>
          </a:gsLst>
          <a:lin ang="5400000"/>
        </a:gradFill>
        <a:ln>
          <a:noFill/>
        </a:ln>
      </xdr:spPr>
      <xdr:style>
        <a:lnRef idx="2">
          <a:schemeClr val="accent1">
            <a:shade val="50000"/>
          </a:schemeClr>
        </a:lnRef>
        <a:fillRef idx="1">
          <a:schemeClr val="accent1"/>
        </a:fillRef>
        <a:effectRef idx="0">
          <a:schemeClr val="accent1"/>
        </a:effectRef>
        <a:fontRef idx="minor"/>
      </xdr:style>
    </xdr:sp>
    <xdr:clientData/>
  </xdr:twoCellAnchor>
  <xdr:twoCellAnchor editAs="twoCell">
    <xdr:from>
      <xdr:col>20</xdr:col>
      <xdr:colOff>304920</xdr:colOff>
      <xdr:row>13</xdr:row>
      <xdr:rowOff>95400</xdr:rowOff>
    </xdr:from>
    <xdr:to>
      <xdr:col>20</xdr:col>
      <xdr:colOff>904320</xdr:colOff>
      <xdr:row>14</xdr:row>
      <xdr:rowOff>167400</xdr:rowOff>
    </xdr:to>
    <xdr:sp>
      <xdr:nvSpPr>
        <xdr:cNvPr id="14" name="CustomShape 1"/>
        <xdr:cNvSpPr/>
      </xdr:nvSpPr>
      <xdr:spPr>
        <a:xfrm>
          <a:off x="20305800" y="2503080"/>
          <a:ext cx="599400" cy="262440"/>
        </a:xfrm>
        <a:prstGeom prst="rect">
          <a:avLst/>
        </a:prstGeom>
        <a:solidFill>
          <a:srgbClr val="ffffff"/>
        </a:solidFill>
        <a:ln w="9360">
          <a:solidFill>
            <a:srgbClr val="ffffff"/>
          </a:solidFill>
          <a:round/>
        </a:ln>
      </xdr:spPr>
      <xdr:style>
        <a:lnRef idx="0"/>
        <a:fillRef idx="0"/>
        <a:effectRef idx="0"/>
        <a:fontRef idx="minor"/>
      </xdr:style>
      <xdr:txBody>
        <a:bodyPr lIns="90000" rIns="90000" tIns="45000" bIns="45000" anchor="ctr">
          <a:noAutofit/>
        </a:bodyPr>
        <a:p>
          <a:pPr algn="ctr">
            <a:lnSpc>
              <a:spcPct val="100000"/>
            </a:lnSpc>
          </a:pPr>
          <a:r>
            <a:rPr b="0" lang="fr-FR" sz="800" spc="-1" strike="noStrike">
              <a:solidFill>
                <a:srgbClr val="000000"/>
              </a:solidFill>
              <a:latin typeface="Calibri"/>
            </a:rPr>
            <a:t>Coté OP</a:t>
          </a:r>
          <a:endParaRPr b="0" lang="fr-FR" sz="800" spc="-1" strike="noStrike">
            <a:latin typeface="Times New Roman"/>
          </a:endParaRPr>
        </a:p>
      </xdr:txBody>
    </xdr:sp>
    <xdr:clientData/>
  </xdr:twoCellAnchor>
  <xdr:twoCellAnchor editAs="twoCell">
    <xdr:from>
      <xdr:col>20</xdr:col>
      <xdr:colOff>295200</xdr:colOff>
      <xdr:row>19</xdr:row>
      <xdr:rowOff>9360</xdr:rowOff>
    </xdr:from>
    <xdr:to>
      <xdr:col>20</xdr:col>
      <xdr:colOff>894600</xdr:colOff>
      <xdr:row>20</xdr:row>
      <xdr:rowOff>81360</xdr:rowOff>
    </xdr:to>
    <xdr:sp>
      <xdr:nvSpPr>
        <xdr:cNvPr id="15" name="CustomShape 1"/>
        <xdr:cNvSpPr/>
      </xdr:nvSpPr>
      <xdr:spPr>
        <a:xfrm>
          <a:off x="20296080" y="3560040"/>
          <a:ext cx="599400" cy="262440"/>
        </a:xfrm>
        <a:prstGeom prst="rect">
          <a:avLst/>
        </a:prstGeom>
        <a:solidFill>
          <a:srgbClr val="ffffff"/>
        </a:solidFill>
        <a:ln w="9360">
          <a:solidFill>
            <a:srgbClr val="ffffff"/>
          </a:solidFill>
          <a:round/>
        </a:ln>
      </xdr:spPr>
      <xdr:style>
        <a:lnRef idx="0"/>
        <a:fillRef idx="0"/>
        <a:effectRef idx="0"/>
        <a:fontRef idx="minor"/>
      </xdr:style>
      <xdr:txBody>
        <a:bodyPr lIns="90000" rIns="90000" tIns="45000" bIns="45000" anchor="ctr">
          <a:noAutofit/>
        </a:bodyPr>
        <a:p>
          <a:pPr algn="ctr">
            <a:lnSpc>
              <a:spcPct val="100000"/>
            </a:lnSpc>
          </a:pPr>
          <a:r>
            <a:rPr b="0" lang="fr-FR" sz="800" spc="-1" strike="noStrike">
              <a:solidFill>
                <a:srgbClr val="000000"/>
              </a:solidFill>
              <a:latin typeface="Calibri"/>
            </a:rPr>
            <a:t>Coté P</a:t>
          </a:r>
          <a:endParaRPr b="0" lang="fr-FR" sz="800" spc="-1" strike="noStrike">
            <a:latin typeface="Times New Roman"/>
          </a:endParaRPr>
        </a:p>
      </xdr:txBody>
    </xdr:sp>
    <xdr:clientData/>
  </xdr:twoCellAnchor>
  <xdr:twoCellAnchor editAs="oneCell">
    <xdr:from>
      <xdr:col>22</xdr:col>
      <xdr:colOff>933480</xdr:colOff>
      <xdr:row>17</xdr:row>
      <xdr:rowOff>19080</xdr:rowOff>
    </xdr:from>
    <xdr:to>
      <xdr:col>23</xdr:col>
      <xdr:colOff>456480</xdr:colOff>
      <xdr:row>20</xdr:row>
      <xdr:rowOff>9000</xdr:rowOff>
    </xdr:to>
    <xdr:pic>
      <xdr:nvPicPr>
        <xdr:cNvPr id="16" name="trigo" descr="C:\Documents and Settings\nchassagnac\Bureau\Dev Jumbo\Data\Images\trigo.JPG"/>
        <xdr:cNvPicPr/>
      </xdr:nvPicPr>
      <xdr:blipFill>
        <a:blip r:embed="rId1"/>
        <a:stretch/>
      </xdr:blipFill>
      <xdr:spPr>
        <a:xfrm>
          <a:off x="23091480" y="3188880"/>
          <a:ext cx="843480" cy="561240"/>
        </a:xfrm>
        <a:prstGeom prst="rect">
          <a:avLst/>
        </a:prstGeom>
        <a:ln w="9360">
          <a:noFill/>
        </a:ln>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0</xdr:colOff>
      <xdr:row>209</xdr:row>
      <xdr:rowOff>153360</xdr:rowOff>
    </xdr:from>
    <xdr:to>
      <xdr:col>5</xdr:col>
      <xdr:colOff>789840</xdr:colOff>
      <xdr:row>219</xdr:row>
      <xdr:rowOff>153720</xdr:rowOff>
    </xdr:to>
    <xdr:pic>
      <xdr:nvPicPr>
        <xdr:cNvPr id="17" name="Picture 33" descr=""/>
        <xdr:cNvPicPr/>
      </xdr:nvPicPr>
      <xdr:blipFill>
        <a:blip r:embed="rId1"/>
        <a:stretch/>
      </xdr:blipFill>
      <xdr:spPr>
        <a:xfrm>
          <a:off x="0" y="39967560"/>
          <a:ext cx="5849280" cy="1905480"/>
        </a:xfrm>
        <a:prstGeom prst="rect">
          <a:avLst/>
        </a:prstGeom>
        <a:ln>
          <a:noFill/>
        </a:ln>
      </xdr:spPr>
    </xdr:pic>
    <xdr:clientData/>
  </xdr:twoCellAnchor>
  <xdr:twoCellAnchor editAs="oneCell">
    <xdr:from>
      <xdr:col>3</xdr:col>
      <xdr:colOff>733320</xdr:colOff>
      <xdr:row>118</xdr:row>
      <xdr:rowOff>104760</xdr:rowOff>
    </xdr:from>
    <xdr:to>
      <xdr:col>5</xdr:col>
      <xdr:colOff>865800</xdr:colOff>
      <xdr:row>128</xdr:row>
      <xdr:rowOff>46800</xdr:rowOff>
    </xdr:to>
    <xdr:graphicFrame>
      <xdr:nvGraphicFramePr>
        <xdr:cNvPr id="18" name="Graphique 9"/>
        <xdr:cNvGraphicFramePr/>
      </xdr:nvGraphicFramePr>
      <xdr:xfrm>
        <a:off x="3444480" y="22583520"/>
        <a:ext cx="2480760" cy="184716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3</xdr:col>
      <xdr:colOff>733320</xdr:colOff>
      <xdr:row>68</xdr:row>
      <xdr:rowOff>104760</xdr:rowOff>
    </xdr:from>
    <xdr:to>
      <xdr:col>5</xdr:col>
      <xdr:colOff>865800</xdr:colOff>
      <xdr:row>78</xdr:row>
      <xdr:rowOff>46800</xdr:rowOff>
    </xdr:to>
    <xdr:graphicFrame>
      <xdr:nvGraphicFramePr>
        <xdr:cNvPr id="19" name="Graphique 12"/>
        <xdr:cNvGraphicFramePr/>
      </xdr:nvGraphicFramePr>
      <xdr:xfrm>
        <a:off x="3444480" y="13058640"/>
        <a:ext cx="2480760" cy="184716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309960</xdr:colOff>
      <xdr:row>80</xdr:row>
      <xdr:rowOff>32040</xdr:rowOff>
    </xdr:from>
    <xdr:to>
      <xdr:col>5</xdr:col>
      <xdr:colOff>285120</xdr:colOff>
      <xdr:row>94</xdr:row>
      <xdr:rowOff>151560</xdr:rowOff>
    </xdr:to>
    <xdr:graphicFrame>
      <xdr:nvGraphicFramePr>
        <xdr:cNvPr id="20" name="Graphique 13"/>
        <xdr:cNvGraphicFramePr/>
      </xdr:nvGraphicFramePr>
      <xdr:xfrm>
        <a:off x="309960" y="15271920"/>
        <a:ext cx="5034600" cy="278640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9</xdr:col>
      <xdr:colOff>809640</xdr:colOff>
      <xdr:row>68</xdr:row>
      <xdr:rowOff>47520</xdr:rowOff>
    </xdr:from>
    <xdr:to>
      <xdr:col>11</xdr:col>
      <xdr:colOff>942120</xdr:colOff>
      <xdr:row>77</xdr:row>
      <xdr:rowOff>180000</xdr:rowOff>
    </xdr:to>
    <xdr:graphicFrame>
      <xdr:nvGraphicFramePr>
        <xdr:cNvPr id="21" name="Graphique 15"/>
        <xdr:cNvGraphicFramePr/>
      </xdr:nvGraphicFramePr>
      <xdr:xfrm>
        <a:off x="9617400" y="13001400"/>
        <a:ext cx="2480760" cy="184680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6</xdr:col>
      <xdr:colOff>390600</xdr:colOff>
      <xdr:row>80</xdr:row>
      <xdr:rowOff>9360</xdr:rowOff>
    </xdr:from>
    <xdr:to>
      <xdr:col>11</xdr:col>
      <xdr:colOff>365760</xdr:colOff>
      <xdr:row>94</xdr:row>
      <xdr:rowOff>128880</xdr:rowOff>
    </xdr:to>
    <xdr:graphicFrame>
      <xdr:nvGraphicFramePr>
        <xdr:cNvPr id="22" name="Graphique 16"/>
        <xdr:cNvGraphicFramePr/>
      </xdr:nvGraphicFramePr>
      <xdr:xfrm>
        <a:off x="6487200" y="15249240"/>
        <a:ext cx="5034600" cy="278640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9</xdr:col>
      <xdr:colOff>733320</xdr:colOff>
      <xdr:row>118</xdr:row>
      <xdr:rowOff>104760</xdr:rowOff>
    </xdr:from>
    <xdr:to>
      <xdr:col>11</xdr:col>
      <xdr:colOff>865800</xdr:colOff>
      <xdr:row>128</xdr:row>
      <xdr:rowOff>46800</xdr:rowOff>
    </xdr:to>
    <xdr:graphicFrame>
      <xdr:nvGraphicFramePr>
        <xdr:cNvPr id="23" name="Graphique 17"/>
        <xdr:cNvGraphicFramePr/>
      </xdr:nvGraphicFramePr>
      <xdr:xfrm>
        <a:off x="9541080" y="22583520"/>
        <a:ext cx="2480760" cy="184716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15</xdr:col>
      <xdr:colOff>809640</xdr:colOff>
      <xdr:row>68</xdr:row>
      <xdr:rowOff>47520</xdr:rowOff>
    </xdr:from>
    <xdr:to>
      <xdr:col>17</xdr:col>
      <xdr:colOff>942120</xdr:colOff>
      <xdr:row>77</xdr:row>
      <xdr:rowOff>180000</xdr:rowOff>
    </xdr:to>
    <xdr:graphicFrame>
      <xdr:nvGraphicFramePr>
        <xdr:cNvPr id="24" name="Graphique 18"/>
        <xdr:cNvGraphicFramePr/>
      </xdr:nvGraphicFramePr>
      <xdr:xfrm>
        <a:off x="15714360" y="13001400"/>
        <a:ext cx="2480400" cy="184680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11</xdr:col>
      <xdr:colOff>914400</xdr:colOff>
      <xdr:row>69</xdr:row>
      <xdr:rowOff>57240</xdr:rowOff>
    </xdr:from>
    <xdr:to>
      <xdr:col>15</xdr:col>
      <xdr:colOff>942120</xdr:colOff>
      <xdr:row>78</xdr:row>
      <xdr:rowOff>56520</xdr:rowOff>
    </xdr:to>
    <xdr:graphicFrame>
      <xdr:nvGraphicFramePr>
        <xdr:cNvPr id="25" name="Graphique 19"/>
        <xdr:cNvGraphicFramePr/>
      </xdr:nvGraphicFramePr>
      <xdr:xfrm>
        <a:off x="12070440" y="13201560"/>
        <a:ext cx="3776400" cy="171396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12</xdr:col>
      <xdr:colOff>0</xdr:colOff>
      <xdr:row>87</xdr:row>
      <xdr:rowOff>0</xdr:rowOff>
    </xdr:from>
    <xdr:to>
      <xdr:col>16</xdr:col>
      <xdr:colOff>37440</xdr:colOff>
      <xdr:row>96</xdr:row>
      <xdr:rowOff>133920</xdr:rowOff>
    </xdr:to>
    <xdr:graphicFrame>
      <xdr:nvGraphicFramePr>
        <xdr:cNvPr id="26" name="Graphique 22"/>
        <xdr:cNvGraphicFramePr/>
      </xdr:nvGraphicFramePr>
      <xdr:xfrm>
        <a:off x="12193200" y="16573320"/>
        <a:ext cx="3776760" cy="184860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15</xdr:col>
      <xdr:colOff>781200</xdr:colOff>
      <xdr:row>86</xdr:row>
      <xdr:rowOff>114480</xdr:rowOff>
    </xdr:from>
    <xdr:to>
      <xdr:col>17</xdr:col>
      <xdr:colOff>913680</xdr:colOff>
      <xdr:row>97</xdr:row>
      <xdr:rowOff>66240</xdr:rowOff>
    </xdr:to>
    <xdr:graphicFrame>
      <xdr:nvGraphicFramePr>
        <xdr:cNvPr id="27" name="Graphique 23"/>
        <xdr:cNvGraphicFramePr/>
      </xdr:nvGraphicFramePr>
      <xdr:xfrm>
        <a:off x="15685920" y="16497360"/>
        <a:ext cx="2480400" cy="204732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absolute">
    <xdr:from>
      <xdr:col>0</xdr:col>
      <xdr:colOff>308520</xdr:colOff>
      <xdr:row>174</xdr:row>
      <xdr:rowOff>134280</xdr:rowOff>
    </xdr:from>
    <xdr:to>
      <xdr:col>1</xdr:col>
      <xdr:colOff>712800</xdr:colOff>
      <xdr:row>190</xdr:row>
      <xdr:rowOff>14040</xdr:rowOff>
    </xdr:to>
    <xdr:sp>
      <xdr:nvSpPr>
        <xdr:cNvPr id="28" name="CustomShape 1"/>
        <xdr:cNvSpPr/>
      </xdr:nvSpPr>
      <xdr:spPr>
        <a:xfrm>
          <a:off x="308520" y="33281280"/>
          <a:ext cx="1220760" cy="2927520"/>
        </a:xfrm>
        <a:prstGeom prst="rect">
          <a:avLst/>
        </a:prstGeom>
        <a:solidFill>
          <a:srgbClr val="ffffff"/>
        </a:solidFill>
        <a:ln w="12600">
          <a:solidFill>
            <a:srgbClr val="ffffff"/>
          </a:solidFill>
          <a:round/>
        </a:ln>
      </xdr:spPr>
      <xdr:style>
        <a:lnRef idx="2">
          <a:schemeClr val="accent1">
            <a:shade val="50000"/>
          </a:schemeClr>
        </a:lnRef>
        <a:fillRef idx="1">
          <a:schemeClr val="accent1"/>
        </a:fillRef>
        <a:effectRef idx="0">
          <a:schemeClr val="accent1"/>
        </a:effectRef>
        <a:fontRef idx="minor"/>
      </xdr:style>
      <xdr:txBody>
        <a:bodyPr lIns="90000" rIns="90000" tIns="45000" bIns="45000" anchor="ctr">
          <a:noAutofit/>
        </a:bodyPr>
        <a:p>
          <a:pPr algn="ctr">
            <a:lnSpc>
              <a:spcPct val="100000"/>
            </a:lnSpc>
          </a:pPr>
          <a:r>
            <a:rPr b="1" lang="fr-FR" sz="1200" spc="-1" strike="noStrike">
              <a:solidFill>
                <a:srgbClr val="000000"/>
              </a:solidFill>
              <a:latin typeface="Calibri"/>
            </a:rPr>
            <a:t>Bandage aval</a:t>
          </a:r>
          <a:endParaRPr b="0" lang="fr-FR" sz="1200" spc="-1" strike="noStrike">
            <a:latin typeface="Times New Roman"/>
          </a:endParaRPr>
        </a:p>
        <a:p>
          <a:pPr algn="ctr">
            <a:lnSpc>
              <a:spcPct val="100000"/>
            </a:lnSpc>
          </a:pPr>
          <a:r>
            <a:rPr b="1" lang="fr-FR" sz="1200" spc="-1" strike="noStrike">
              <a:solidFill>
                <a:srgbClr val="000000"/>
              </a:solidFill>
              <a:latin typeface="Calibri"/>
            </a:rPr>
            <a:t>largeur 810 mm</a:t>
          </a:r>
          <a:endParaRPr b="0" lang="fr-FR" sz="1200" spc="-1" strike="noStrike">
            <a:latin typeface="Times New Roman"/>
          </a:endParaRPr>
        </a:p>
      </xdr:txBody>
    </xdr:sp>
    <xdr:clientData/>
  </xdr:twoCellAnchor>
  <xdr:twoCellAnchor editAs="oneCell">
    <xdr:from>
      <xdr:col>0</xdr:col>
      <xdr:colOff>0</xdr:colOff>
      <xdr:row>167</xdr:row>
      <xdr:rowOff>110520</xdr:rowOff>
    </xdr:from>
    <xdr:to>
      <xdr:col>2</xdr:col>
      <xdr:colOff>1019160</xdr:colOff>
      <xdr:row>175</xdr:row>
      <xdr:rowOff>100080</xdr:rowOff>
    </xdr:to>
    <xdr:graphicFrame>
      <xdr:nvGraphicFramePr>
        <xdr:cNvPr id="29" name="Graphique 33"/>
        <xdr:cNvGraphicFramePr/>
      </xdr:nvGraphicFramePr>
      <xdr:xfrm>
        <a:off x="0" y="31923720"/>
        <a:ext cx="2611080" cy="151380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0</xdr:col>
      <xdr:colOff>0</xdr:colOff>
      <xdr:row>189</xdr:row>
      <xdr:rowOff>66960</xdr:rowOff>
    </xdr:from>
    <xdr:to>
      <xdr:col>2</xdr:col>
      <xdr:colOff>1007280</xdr:colOff>
      <xdr:row>197</xdr:row>
      <xdr:rowOff>43920</xdr:rowOff>
    </xdr:to>
    <xdr:graphicFrame>
      <xdr:nvGraphicFramePr>
        <xdr:cNvPr id="30" name="Graphique 34"/>
        <xdr:cNvGraphicFramePr/>
      </xdr:nvGraphicFramePr>
      <xdr:xfrm>
        <a:off x="0" y="36071280"/>
        <a:ext cx="2599200" cy="150084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twoCell">
    <xdr:from>
      <xdr:col>1</xdr:col>
      <xdr:colOff>711000</xdr:colOff>
      <xdr:row>176</xdr:row>
      <xdr:rowOff>37440</xdr:rowOff>
    </xdr:from>
    <xdr:to>
      <xdr:col>2</xdr:col>
      <xdr:colOff>335880</xdr:colOff>
      <xdr:row>176</xdr:row>
      <xdr:rowOff>37800</xdr:rowOff>
    </xdr:to>
    <xdr:sp>
      <xdr:nvSpPr>
        <xdr:cNvPr id="31" name="CustomShape 1"/>
        <xdr:cNvSpPr/>
      </xdr:nvSpPr>
      <xdr:spPr>
        <a:xfrm>
          <a:off x="1527480" y="33565320"/>
          <a:ext cx="400320" cy="360"/>
        </a:xfrm>
        <a:custGeom>
          <a:avLst/>
          <a:gdLst/>
          <a:ahLst/>
          <a:rect l="l" t="t" r="r" b="b"/>
          <a:pathLst>
            <a:path w="21600" h="21600">
              <a:moveTo>
                <a:pt x="0" y="0"/>
              </a:moveTo>
              <a:lnTo>
                <a:pt x="21600" y="21600"/>
              </a:lnTo>
            </a:path>
          </a:pathLst>
        </a:custGeom>
        <a:noFill/>
        <a:ln w="19080">
          <a:solidFill>
            <a:srgbClr val="ffffff"/>
          </a:solidFill>
          <a:round/>
          <a:headEnd len="med" type="triangle" w="med"/>
          <a:tailEnd len="med" type="triangle" w="med"/>
        </a:ln>
      </xdr:spPr>
      <xdr:style>
        <a:lnRef idx="1">
          <a:schemeClr val="accent1"/>
        </a:lnRef>
        <a:fillRef idx="0">
          <a:schemeClr val="accent1"/>
        </a:fillRef>
        <a:effectRef idx="0">
          <a:schemeClr val="accent1"/>
        </a:effectRef>
        <a:fontRef idx="minor"/>
      </xdr:style>
    </xdr:sp>
    <xdr:clientData/>
  </xdr:twoCellAnchor>
  <xdr:twoCellAnchor editAs="twoCell">
    <xdr:from>
      <xdr:col>8</xdr:col>
      <xdr:colOff>29520</xdr:colOff>
      <xdr:row>179</xdr:row>
      <xdr:rowOff>146880</xdr:rowOff>
    </xdr:from>
    <xdr:to>
      <xdr:col>8</xdr:col>
      <xdr:colOff>762120</xdr:colOff>
      <xdr:row>183</xdr:row>
      <xdr:rowOff>117720</xdr:rowOff>
    </xdr:to>
    <xdr:sp>
      <xdr:nvSpPr>
        <xdr:cNvPr id="32" name="CustomShape 1"/>
        <xdr:cNvSpPr/>
      </xdr:nvSpPr>
      <xdr:spPr>
        <a:xfrm>
          <a:off x="7718040" y="34246080"/>
          <a:ext cx="732600" cy="732960"/>
        </a:xfrm>
        <a:prstGeom prst="ellipse">
          <a:avLst/>
        </a:prstGeom>
        <a:solidFill>
          <a:srgbClr val="ffffff"/>
        </a:solidFill>
        <a:ln w="12600">
          <a:solidFill>
            <a:srgbClr val="ffffff"/>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0</xdr:col>
      <xdr:colOff>67320</xdr:colOff>
      <xdr:row>10</xdr:row>
      <xdr:rowOff>22320</xdr:rowOff>
    </xdr:from>
    <xdr:to>
      <xdr:col>5</xdr:col>
      <xdr:colOff>402840</xdr:colOff>
      <xdr:row>28</xdr:row>
      <xdr:rowOff>110880</xdr:rowOff>
    </xdr:to>
    <xdr:pic>
      <xdr:nvPicPr>
        <xdr:cNvPr id="33" name="Image 78" descr="REGLAGE-TRIANGULATION.png"/>
        <xdr:cNvPicPr/>
      </xdr:nvPicPr>
      <xdr:blipFill>
        <a:blip r:embed="rId14"/>
        <a:srcRect l="2584" t="19957" r="10576" b="5306"/>
        <a:stretch/>
      </xdr:blipFill>
      <xdr:spPr>
        <a:xfrm>
          <a:off x="67320" y="1927080"/>
          <a:ext cx="5394960" cy="3517560"/>
        </a:xfrm>
        <a:prstGeom prst="rect">
          <a:avLst/>
        </a:prstGeom>
        <a:ln>
          <a:noFill/>
        </a:ln>
      </xdr:spPr>
    </xdr:pic>
    <xdr:clientData/>
  </xdr:twoCellAnchor>
  <xdr:twoCellAnchor editAs="oneCell">
    <xdr:from>
      <xdr:col>8</xdr:col>
      <xdr:colOff>605160</xdr:colOff>
      <xdr:row>34</xdr:row>
      <xdr:rowOff>40320</xdr:rowOff>
    </xdr:from>
    <xdr:to>
      <xdr:col>11</xdr:col>
      <xdr:colOff>806040</xdr:colOff>
      <xdr:row>46</xdr:row>
      <xdr:rowOff>156240</xdr:rowOff>
    </xdr:to>
    <xdr:pic>
      <xdr:nvPicPr>
        <xdr:cNvPr id="34" name="Image 79" descr="RELEVE EPAISSEUR GALET.png"/>
        <xdr:cNvPicPr/>
      </xdr:nvPicPr>
      <xdr:blipFill>
        <a:blip r:embed="rId15"/>
        <a:srcRect l="0" t="0" r="35155" b="43945"/>
        <a:stretch/>
      </xdr:blipFill>
      <xdr:spPr>
        <a:xfrm>
          <a:off x="8293680" y="6517080"/>
          <a:ext cx="3668400" cy="2401920"/>
        </a:xfrm>
        <a:prstGeom prst="rect">
          <a:avLst/>
        </a:prstGeom>
        <a:ln>
          <a:noFill/>
        </a:ln>
      </xdr:spPr>
    </xdr:pic>
    <xdr:clientData/>
  </xdr:twoCellAnchor>
  <xdr:twoCellAnchor editAs="oneCell">
    <xdr:from>
      <xdr:col>6</xdr:col>
      <xdr:colOff>67320</xdr:colOff>
      <xdr:row>10</xdr:row>
      <xdr:rowOff>22320</xdr:rowOff>
    </xdr:from>
    <xdr:to>
      <xdr:col>11</xdr:col>
      <xdr:colOff>402840</xdr:colOff>
      <xdr:row>28</xdr:row>
      <xdr:rowOff>110880</xdr:rowOff>
    </xdr:to>
    <xdr:pic>
      <xdr:nvPicPr>
        <xdr:cNvPr id="35" name="Image 80" descr="REGLAGE-TRIANGULATION.png"/>
        <xdr:cNvPicPr/>
      </xdr:nvPicPr>
      <xdr:blipFill>
        <a:blip r:embed="rId16"/>
        <a:srcRect l="2584" t="19957" r="10576" b="5306"/>
        <a:stretch/>
      </xdr:blipFill>
      <xdr:spPr>
        <a:xfrm>
          <a:off x="6163920" y="1927080"/>
          <a:ext cx="5394960" cy="3517560"/>
        </a:xfrm>
        <a:prstGeom prst="rect">
          <a:avLst/>
        </a:prstGeom>
        <a:ln>
          <a:noFill/>
        </a:ln>
      </xdr:spPr>
    </xdr:pic>
    <xdr:clientData/>
  </xdr:twoCellAnchor>
  <xdr:twoCellAnchor editAs="absolute">
    <xdr:from>
      <xdr:col>12</xdr:col>
      <xdr:colOff>190440</xdr:colOff>
      <xdr:row>12</xdr:row>
      <xdr:rowOff>9360</xdr:rowOff>
    </xdr:from>
    <xdr:to>
      <xdr:col>15</xdr:col>
      <xdr:colOff>412920</xdr:colOff>
      <xdr:row>27</xdr:row>
      <xdr:rowOff>178560</xdr:rowOff>
    </xdr:to>
    <xdr:pic>
      <xdr:nvPicPr>
        <xdr:cNvPr id="36" name="Picture 32" descr=""/>
        <xdr:cNvPicPr/>
      </xdr:nvPicPr>
      <xdr:blipFill>
        <a:blip r:embed="rId17"/>
        <a:srcRect l="18905" t="0" r="62490" b="0"/>
        <a:stretch/>
      </xdr:blipFill>
      <xdr:spPr>
        <a:xfrm>
          <a:off x="12383640" y="2295360"/>
          <a:ext cx="2934000" cy="3026520"/>
        </a:xfrm>
        <a:prstGeom prst="rect">
          <a:avLst/>
        </a:prstGeom>
        <a:ln>
          <a:noFill/>
        </a:ln>
      </xdr:spPr>
    </xdr:pic>
    <xdr:clientData/>
  </xdr:twoCellAnchor>
  <xdr:twoCellAnchor editAs="absolute">
    <xdr:from>
      <xdr:col>15</xdr:col>
      <xdr:colOff>501840</xdr:colOff>
      <xdr:row>12</xdr:row>
      <xdr:rowOff>97560</xdr:rowOff>
    </xdr:from>
    <xdr:to>
      <xdr:col>17</xdr:col>
      <xdr:colOff>772560</xdr:colOff>
      <xdr:row>28</xdr:row>
      <xdr:rowOff>76320</xdr:rowOff>
    </xdr:to>
    <xdr:pic>
      <xdr:nvPicPr>
        <xdr:cNvPr id="37" name="Picture 32" descr=""/>
        <xdr:cNvPicPr/>
      </xdr:nvPicPr>
      <xdr:blipFill>
        <a:blip r:embed="rId18"/>
        <a:srcRect l="68729" t="0" r="14661" b="0"/>
        <a:stretch/>
      </xdr:blipFill>
      <xdr:spPr>
        <a:xfrm>
          <a:off x="15406560" y="2383560"/>
          <a:ext cx="2618640" cy="3026520"/>
        </a:xfrm>
        <a:prstGeom prst="rect">
          <a:avLst/>
        </a:prstGeom>
        <a:ln>
          <a:noFill/>
        </a:ln>
      </xdr:spPr>
    </xdr:pic>
    <xdr:clientData/>
  </xdr:twoCellAnchor>
  <xdr:twoCellAnchor editAs="absolute">
    <xdr:from>
      <xdr:col>15</xdr:col>
      <xdr:colOff>388080</xdr:colOff>
      <xdr:row>12</xdr:row>
      <xdr:rowOff>146880</xdr:rowOff>
    </xdr:from>
    <xdr:to>
      <xdr:col>15</xdr:col>
      <xdr:colOff>400680</xdr:colOff>
      <xdr:row>28</xdr:row>
      <xdr:rowOff>81000</xdr:rowOff>
    </xdr:to>
    <xdr:sp>
      <xdr:nvSpPr>
        <xdr:cNvPr id="38" name="Line 1"/>
        <xdr:cNvSpPr/>
      </xdr:nvSpPr>
      <xdr:spPr>
        <a:xfrm>
          <a:off x="15292800" y="2432880"/>
          <a:ext cx="12600" cy="2981880"/>
        </a:xfrm>
        <a:prstGeom prst="line">
          <a:avLst/>
        </a:prstGeom>
        <a:ln>
          <a:noFill/>
        </a:ln>
      </xdr:spPr>
      <xdr:style>
        <a:lnRef idx="1">
          <a:schemeClr val="dk1"/>
        </a:lnRef>
        <a:fillRef idx="0">
          <a:schemeClr val="dk1"/>
        </a:fillRef>
        <a:effectRef idx="0">
          <a:schemeClr val="dk1"/>
        </a:effectRef>
        <a:fontRef idx="minor"/>
      </xdr:style>
    </xdr:sp>
    <xdr:clientData/>
  </xdr:twoCellAnchor>
  <xdr:twoCellAnchor editAs="absolute">
    <xdr:from>
      <xdr:col>15</xdr:col>
      <xdr:colOff>483840</xdr:colOff>
      <xdr:row>12</xdr:row>
      <xdr:rowOff>166320</xdr:rowOff>
    </xdr:from>
    <xdr:to>
      <xdr:col>15</xdr:col>
      <xdr:colOff>496440</xdr:colOff>
      <xdr:row>28</xdr:row>
      <xdr:rowOff>100800</xdr:rowOff>
    </xdr:to>
    <xdr:sp>
      <xdr:nvSpPr>
        <xdr:cNvPr id="39" name="Line 1"/>
        <xdr:cNvSpPr/>
      </xdr:nvSpPr>
      <xdr:spPr>
        <a:xfrm>
          <a:off x="15388560" y="2452320"/>
          <a:ext cx="12600" cy="2982240"/>
        </a:xfrm>
        <a:prstGeom prst="line">
          <a:avLst/>
        </a:prstGeom>
        <a:ln>
          <a:noFill/>
        </a:ln>
      </xdr:spPr>
      <xdr:style>
        <a:lnRef idx="1">
          <a:schemeClr val="dk1"/>
        </a:lnRef>
        <a:fillRef idx="0">
          <a:schemeClr val="dk1"/>
        </a:fillRef>
        <a:effectRef idx="0">
          <a:schemeClr val="dk1"/>
        </a:effectRef>
        <a:fontRef idx="minor"/>
      </xdr:style>
    </xdr:sp>
    <xdr:clientData/>
  </xdr:twoCellAnchor>
  <xdr:twoCellAnchor editAs="absolute">
    <xdr:from>
      <xdr:col>12</xdr:col>
      <xdr:colOff>548640</xdr:colOff>
      <xdr:row>10</xdr:row>
      <xdr:rowOff>123840</xdr:rowOff>
    </xdr:from>
    <xdr:to>
      <xdr:col>13</xdr:col>
      <xdr:colOff>464040</xdr:colOff>
      <xdr:row>14</xdr:row>
      <xdr:rowOff>48960</xdr:rowOff>
    </xdr:to>
    <xdr:pic>
      <xdr:nvPicPr>
        <xdr:cNvPr id="40" name="Image 61" descr="2m_gpcl2_invar_bar_code_staff.jpg"/>
        <xdr:cNvPicPr/>
      </xdr:nvPicPr>
      <xdr:blipFill>
        <a:blip r:embed="rId19"/>
        <a:stretch/>
      </xdr:blipFill>
      <xdr:spPr>
        <a:xfrm>
          <a:off x="12741840" y="2028600"/>
          <a:ext cx="731880" cy="687240"/>
        </a:xfrm>
        <a:prstGeom prst="rect">
          <a:avLst/>
        </a:prstGeom>
        <a:ln>
          <a:noFill/>
        </a:ln>
      </xdr:spPr>
    </xdr:pic>
    <xdr:clientData/>
  </xdr:twoCellAnchor>
  <xdr:twoCellAnchor editAs="absolute">
    <xdr:from>
      <xdr:col>13</xdr:col>
      <xdr:colOff>49320</xdr:colOff>
      <xdr:row>14</xdr:row>
      <xdr:rowOff>30960</xdr:rowOff>
    </xdr:from>
    <xdr:to>
      <xdr:col>13</xdr:col>
      <xdr:colOff>139680</xdr:colOff>
      <xdr:row>14</xdr:row>
      <xdr:rowOff>55440</xdr:rowOff>
    </xdr:to>
    <xdr:sp>
      <xdr:nvSpPr>
        <xdr:cNvPr id="41" name="CustomShape 1"/>
        <xdr:cNvSpPr/>
      </xdr:nvSpPr>
      <xdr:spPr>
        <a:xfrm flipV="1">
          <a:off x="13059000" y="2697840"/>
          <a:ext cx="90360" cy="24480"/>
        </a:xfrm>
        <a:prstGeom prst="triangle">
          <a:avLst>
            <a:gd name="adj" fmla="val 50000"/>
          </a:avLst>
        </a:prstGeom>
        <a:solidFill>
          <a:srgbClr val="ff0000"/>
        </a:solidFill>
        <a:ln>
          <a:solidFill>
            <a:srgbClr val="c00000"/>
          </a:solidFill>
        </a:ln>
      </xdr:spPr>
      <xdr:style>
        <a:lnRef idx="2">
          <a:schemeClr val="accent1">
            <a:shade val="50000"/>
          </a:schemeClr>
        </a:lnRef>
        <a:fillRef idx="1">
          <a:schemeClr val="accent1"/>
        </a:fillRef>
        <a:effectRef idx="0">
          <a:schemeClr val="accent1"/>
        </a:effectRef>
        <a:fontRef idx="minor"/>
      </xdr:style>
    </xdr:sp>
    <xdr:clientData/>
  </xdr:twoCellAnchor>
  <xdr:twoCellAnchor editAs="absolute">
    <xdr:from>
      <xdr:col>16</xdr:col>
      <xdr:colOff>399960</xdr:colOff>
      <xdr:row>10</xdr:row>
      <xdr:rowOff>38160</xdr:rowOff>
    </xdr:from>
    <xdr:to>
      <xdr:col>16</xdr:col>
      <xdr:colOff>1086840</xdr:colOff>
      <xdr:row>13</xdr:row>
      <xdr:rowOff>153720</xdr:rowOff>
    </xdr:to>
    <xdr:pic>
      <xdr:nvPicPr>
        <xdr:cNvPr id="42" name="Image 65" descr="2m_gpcl2_invar_bar_code_staff.jpg"/>
        <xdr:cNvPicPr/>
      </xdr:nvPicPr>
      <xdr:blipFill>
        <a:blip r:embed="rId20"/>
        <a:stretch/>
      </xdr:blipFill>
      <xdr:spPr>
        <a:xfrm>
          <a:off x="16332480" y="1942920"/>
          <a:ext cx="686880" cy="687240"/>
        </a:xfrm>
        <a:prstGeom prst="rect">
          <a:avLst/>
        </a:prstGeom>
        <a:ln>
          <a:noFill/>
        </a:ln>
      </xdr:spPr>
    </xdr:pic>
    <xdr:clientData/>
  </xdr:twoCellAnchor>
  <xdr:twoCellAnchor editAs="absolute">
    <xdr:from>
      <xdr:col>16</xdr:col>
      <xdr:colOff>698040</xdr:colOff>
      <xdr:row>13</xdr:row>
      <xdr:rowOff>135720</xdr:rowOff>
    </xdr:from>
    <xdr:to>
      <xdr:col>16</xdr:col>
      <xdr:colOff>783000</xdr:colOff>
      <xdr:row>13</xdr:row>
      <xdr:rowOff>160200</xdr:rowOff>
    </xdr:to>
    <xdr:sp>
      <xdr:nvSpPr>
        <xdr:cNvPr id="43" name="CustomShape 1"/>
        <xdr:cNvSpPr/>
      </xdr:nvSpPr>
      <xdr:spPr>
        <a:xfrm flipV="1">
          <a:off x="16630560" y="2612160"/>
          <a:ext cx="84960" cy="24480"/>
        </a:xfrm>
        <a:prstGeom prst="triangle">
          <a:avLst>
            <a:gd name="adj" fmla="val 50000"/>
          </a:avLst>
        </a:prstGeom>
        <a:solidFill>
          <a:srgbClr val="ff0000"/>
        </a:solidFill>
        <a:ln>
          <a:solidFill>
            <a:srgbClr val="c00000"/>
          </a:solidFill>
        </a:ln>
      </xdr:spPr>
      <xdr:style>
        <a:lnRef idx="2">
          <a:schemeClr val="accent1">
            <a:shade val="50000"/>
          </a:schemeClr>
        </a:lnRef>
        <a:fillRef idx="1">
          <a:schemeClr val="accent1"/>
        </a:fillRef>
        <a:effectRef idx="0">
          <a:schemeClr val="accent1"/>
        </a:effectRef>
        <a:fontRef idx="minor"/>
      </xdr:style>
    </xdr:sp>
    <xdr:clientData/>
  </xdr:twoCellAnchor>
  <xdr:twoCellAnchor editAs="absolute">
    <xdr:from>
      <xdr:col>13</xdr:col>
      <xdr:colOff>376920</xdr:colOff>
      <xdr:row>11</xdr:row>
      <xdr:rowOff>66600</xdr:rowOff>
    </xdr:from>
    <xdr:to>
      <xdr:col>14</xdr:col>
      <xdr:colOff>330480</xdr:colOff>
      <xdr:row>14</xdr:row>
      <xdr:rowOff>182160</xdr:rowOff>
    </xdr:to>
    <xdr:pic>
      <xdr:nvPicPr>
        <xdr:cNvPr id="44" name="Image 67" descr="2m_gpcl2_invar_bar_code_staff.jpg"/>
        <xdr:cNvPicPr/>
      </xdr:nvPicPr>
      <xdr:blipFill>
        <a:blip r:embed="rId21"/>
        <a:stretch/>
      </xdr:blipFill>
      <xdr:spPr>
        <a:xfrm>
          <a:off x="13386600" y="2161800"/>
          <a:ext cx="729000" cy="687240"/>
        </a:xfrm>
        <a:prstGeom prst="rect">
          <a:avLst/>
        </a:prstGeom>
        <a:ln>
          <a:noFill/>
        </a:ln>
      </xdr:spPr>
    </xdr:pic>
    <xdr:clientData/>
  </xdr:twoCellAnchor>
  <xdr:twoCellAnchor editAs="absolute">
    <xdr:from>
      <xdr:col>13</xdr:col>
      <xdr:colOff>693360</xdr:colOff>
      <xdr:row>14</xdr:row>
      <xdr:rowOff>164520</xdr:rowOff>
    </xdr:from>
    <xdr:to>
      <xdr:col>14</xdr:col>
      <xdr:colOff>7560</xdr:colOff>
      <xdr:row>14</xdr:row>
      <xdr:rowOff>189000</xdr:rowOff>
    </xdr:to>
    <xdr:sp>
      <xdr:nvSpPr>
        <xdr:cNvPr id="45" name="CustomShape 1"/>
        <xdr:cNvSpPr/>
      </xdr:nvSpPr>
      <xdr:spPr>
        <a:xfrm flipV="1">
          <a:off x="13703040" y="2831400"/>
          <a:ext cx="89640" cy="24480"/>
        </a:xfrm>
        <a:prstGeom prst="triangle">
          <a:avLst>
            <a:gd name="adj" fmla="val 50000"/>
          </a:avLst>
        </a:prstGeom>
        <a:solidFill>
          <a:srgbClr val="ff0000"/>
        </a:solidFill>
        <a:ln>
          <a:solidFill>
            <a:srgbClr val="c00000"/>
          </a:solidFill>
        </a:ln>
      </xdr:spPr>
      <xdr:style>
        <a:lnRef idx="2">
          <a:schemeClr val="accent1">
            <a:shade val="50000"/>
          </a:schemeClr>
        </a:lnRef>
        <a:fillRef idx="1">
          <a:schemeClr val="accent1"/>
        </a:fillRef>
        <a:effectRef idx="0">
          <a:schemeClr val="accent1"/>
        </a:effectRef>
        <a:fontRef idx="minor"/>
      </xdr:style>
    </xdr:sp>
    <xdr:clientData/>
  </xdr:twoCellAnchor>
  <xdr:twoCellAnchor editAs="absolute">
    <xdr:from>
      <xdr:col>15</xdr:col>
      <xdr:colOff>824760</xdr:colOff>
      <xdr:row>11</xdr:row>
      <xdr:rowOff>9360</xdr:rowOff>
    </xdr:from>
    <xdr:to>
      <xdr:col>16</xdr:col>
      <xdr:colOff>540360</xdr:colOff>
      <xdr:row>14</xdr:row>
      <xdr:rowOff>124920</xdr:rowOff>
    </xdr:to>
    <xdr:pic>
      <xdr:nvPicPr>
        <xdr:cNvPr id="46" name="Image 70" descr="2m_gpcl2_invar_bar_code_staff.jpg"/>
        <xdr:cNvPicPr/>
      </xdr:nvPicPr>
      <xdr:blipFill>
        <a:blip r:embed="rId22"/>
        <a:stretch/>
      </xdr:blipFill>
      <xdr:spPr>
        <a:xfrm>
          <a:off x="15729480" y="2104560"/>
          <a:ext cx="743400" cy="687240"/>
        </a:xfrm>
        <a:prstGeom prst="rect">
          <a:avLst/>
        </a:prstGeom>
        <a:ln>
          <a:noFill/>
        </a:ln>
      </xdr:spPr>
    </xdr:pic>
    <xdr:clientData/>
  </xdr:twoCellAnchor>
  <xdr:twoCellAnchor editAs="absolute">
    <xdr:from>
      <xdr:col>16</xdr:col>
      <xdr:colOff>119160</xdr:colOff>
      <xdr:row>14</xdr:row>
      <xdr:rowOff>107280</xdr:rowOff>
    </xdr:from>
    <xdr:to>
      <xdr:col>16</xdr:col>
      <xdr:colOff>210960</xdr:colOff>
      <xdr:row>14</xdr:row>
      <xdr:rowOff>131760</xdr:rowOff>
    </xdr:to>
    <xdr:sp>
      <xdr:nvSpPr>
        <xdr:cNvPr id="47" name="CustomShape 1"/>
        <xdr:cNvSpPr/>
      </xdr:nvSpPr>
      <xdr:spPr>
        <a:xfrm flipV="1">
          <a:off x="16051680" y="2774160"/>
          <a:ext cx="91800" cy="24480"/>
        </a:xfrm>
        <a:prstGeom prst="triangle">
          <a:avLst>
            <a:gd name="adj" fmla="val 50000"/>
          </a:avLst>
        </a:prstGeom>
        <a:solidFill>
          <a:srgbClr val="ff0000"/>
        </a:solidFill>
        <a:ln>
          <a:solidFill>
            <a:srgbClr val="c00000"/>
          </a:solidFill>
        </a:ln>
      </xdr:spPr>
      <xdr:style>
        <a:lnRef idx="2">
          <a:schemeClr val="accent1">
            <a:shade val="50000"/>
          </a:schemeClr>
        </a:lnRef>
        <a:fillRef idx="1">
          <a:schemeClr val="accent1"/>
        </a:fillRef>
        <a:effectRef idx="0">
          <a:schemeClr val="accent1"/>
        </a:effectRef>
        <a:fontRef idx="minor"/>
      </xdr:style>
    </xdr:sp>
    <xdr:clientData/>
  </xdr:twoCellAnchor>
  <xdr:twoCellAnchor editAs="twoCell">
    <xdr:from>
      <xdr:col>14</xdr:col>
      <xdr:colOff>57240</xdr:colOff>
      <xdr:row>13</xdr:row>
      <xdr:rowOff>28440</xdr:rowOff>
    </xdr:from>
    <xdr:to>
      <xdr:col>16</xdr:col>
      <xdr:colOff>113760</xdr:colOff>
      <xdr:row>13</xdr:row>
      <xdr:rowOff>29160</xdr:rowOff>
    </xdr:to>
    <xdr:sp>
      <xdr:nvSpPr>
        <xdr:cNvPr id="48" name="CustomShape 1"/>
        <xdr:cNvSpPr/>
      </xdr:nvSpPr>
      <xdr:spPr>
        <a:xfrm>
          <a:off x="13842360" y="2504880"/>
          <a:ext cx="2203920" cy="720"/>
        </a:xfrm>
        <a:custGeom>
          <a:avLst/>
          <a:gdLst/>
          <a:ahLst/>
          <a:rect l="l" t="t" r="r" b="b"/>
          <a:pathLst>
            <a:path w="21600" h="21600">
              <a:moveTo>
                <a:pt x="0" y="0"/>
              </a:moveTo>
              <a:lnTo>
                <a:pt x="21600" y="21600"/>
              </a:lnTo>
            </a:path>
          </a:pathLst>
        </a:custGeom>
        <a:noFill/>
        <a:ln w="19080">
          <a:solidFill>
            <a:srgbClr val="ffffff"/>
          </a:solidFill>
          <a:round/>
          <a:headEnd len="med" type="triangle" w="med"/>
          <a:tailEnd len="med" type="triangle" w="med"/>
        </a:ln>
      </xdr:spPr>
      <xdr:style>
        <a:lnRef idx="1">
          <a:schemeClr val="accent1"/>
        </a:lnRef>
        <a:fillRef idx="0">
          <a:schemeClr val="accent1"/>
        </a:fillRef>
        <a:effectRef idx="0">
          <a:schemeClr val="accent1"/>
        </a:effectRef>
        <a:fontRef idx="minor"/>
      </xdr:style>
    </xdr:sp>
    <xdr:clientData/>
  </xdr:twoCellAnchor>
  <xdr:twoCellAnchor editAs="twoCell">
    <xdr:from>
      <xdr:col>13</xdr:col>
      <xdr:colOff>190440</xdr:colOff>
      <xdr:row>11</xdr:row>
      <xdr:rowOff>9360</xdr:rowOff>
    </xdr:from>
    <xdr:to>
      <xdr:col>16</xdr:col>
      <xdr:colOff>685080</xdr:colOff>
      <xdr:row>11</xdr:row>
      <xdr:rowOff>10080</xdr:rowOff>
    </xdr:to>
    <xdr:sp>
      <xdr:nvSpPr>
        <xdr:cNvPr id="49" name="CustomShape 1"/>
        <xdr:cNvSpPr/>
      </xdr:nvSpPr>
      <xdr:spPr>
        <a:xfrm>
          <a:off x="13200120" y="2104560"/>
          <a:ext cx="3417480" cy="720"/>
        </a:xfrm>
        <a:custGeom>
          <a:avLst/>
          <a:gdLst/>
          <a:ahLst/>
          <a:rect l="l" t="t" r="r" b="b"/>
          <a:pathLst>
            <a:path w="21600" h="21600">
              <a:moveTo>
                <a:pt x="0" y="0"/>
              </a:moveTo>
              <a:lnTo>
                <a:pt x="21600" y="21600"/>
              </a:lnTo>
            </a:path>
          </a:pathLst>
        </a:custGeom>
        <a:noFill/>
        <a:ln w="19080">
          <a:solidFill>
            <a:srgbClr val="ffffff"/>
          </a:solidFill>
          <a:round/>
          <a:headEnd len="med" type="triangle" w="med"/>
          <a:tailEnd len="med" type="triangle" w="med"/>
        </a:ln>
      </xdr:spPr>
      <xdr:style>
        <a:lnRef idx="1">
          <a:schemeClr val="accent1"/>
        </a:lnRef>
        <a:fillRef idx="0">
          <a:schemeClr val="accent1"/>
        </a:fillRef>
        <a:effectRef idx="0">
          <a:schemeClr val="accent1"/>
        </a:effectRef>
        <a:fontRef idx="minor"/>
      </xdr:style>
    </xdr:sp>
    <xdr:clientData/>
  </xdr:twoCellAnchor>
  <xdr:twoCellAnchor editAs="absolute">
    <xdr:from>
      <xdr:col>0</xdr:col>
      <xdr:colOff>18360</xdr:colOff>
      <xdr:row>213</xdr:row>
      <xdr:rowOff>65880</xdr:rowOff>
    </xdr:from>
    <xdr:to>
      <xdr:col>0</xdr:col>
      <xdr:colOff>704160</xdr:colOff>
      <xdr:row>216</xdr:row>
      <xdr:rowOff>181440</xdr:rowOff>
    </xdr:to>
    <xdr:pic>
      <xdr:nvPicPr>
        <xdr:cNvPr id="50" name="Image 86" descr="2m_gpcl2_invar_bar_code_staff.jpg"/>
        <xdr:cNvPicPr/>
      </xdr:nvPicPr>
      <xdr:blipFill>
        <a:blip r:embed="rId23"/>
        <a:stretch/>
      </xdr:blipFill>
      <xdr:spPr>
        <a:xfrm>
          <a:off x="18360" y="40642200"/>
          <a:ext cx="685800" cy="687240"/>
        </a:xfrm>
        <a:prstGeom prst="rect">
          <a:avLst/>
        </a:prstGeom>
        <a:ln>
          <a:noFill/>
        </a:ln>
      </xdr:spPr>
    </xdr:pic>
    <xdr:clientData/>
  </xdr:twoCellAnchor>
  <xdr:twoCellAnchor editAs="absolute">
    <xdr:from>
      <xdr:col>0</xdr:col>
      <xdr:colOff>315720</xdr:colOff>
      <xdr:row>216</xdr:row>
      <xdr:rowOff>163440</xdr:rowOff>
    </xdr:from>
    <xdr:to>
      <xdr:col>0</xdr:col>
      <xdr:colOff>400320</xdr:colOff>
      <xdr:row>216</xdr:row>
      <xdr:rowOff>187920</xdr:rowOff>
    </xdr:to>
    <xdr:sp>
      <xdr:nvSpPr>
        <xdr:cNvPr id="51" name="CustomShape 1"/>
        <xdr:cNvSpPr/>
      </xdr:nvSpPr>
      <xdr:spPr>
        <a:xfrm flipV="1">
          <a:off x="315720" y="41311440"/>
          <a:ext cx="84600" cy="24480"/>
        </a:xfrm>
        <a:prstGeom prst="triangle">
          <a:avLst>
            <a:gd name="adj" fmla="val 50000"/>
          </a:avLst>
        </a:prstGeom>
        <a:solidFill>
          <a:srgbClr val="ff0000"/>
        </a:solidFill>
        <a:ln>
          <a:solidFill>
            <a:srgbClr val="c00000"/>
          </a:solidFill>
        </a:ln>
      </xdr:spPr>
      <xdr:style>
        <a:lnRef idx="2">
          <a:schemeClr val="accent1">
            <a:shade val="50000"/>
          </a:schemeClr>
        </a:lnRef>
        <a:fillRef idx="1">
          <a:schemeClr val="accent1"/>
        </a:fillRef>
        <a:effectRef idx="0">
          <a:schemeClr val="accent1"/>
        </a:effectRef>
        <a:fontRef idx="minor"/>
      </xdr:style>
    </xdr:sp>
    <xdr:clientData/>
  </xdr:twoCellAnchor>
  <xdr:twoCellAnchor editAs="absolute">
    <xdr:from>
      <xdr:col>3</xdr:col>
      <xdr:colOff>932040</xdr:colOff>
      <xdr:row>213</xdr:row>
      <xdr:rowOff>66600</xdr:rowOff>
    </xdr:from>
    <xdr:to>
      <xdr:col>4</xdr:col>
      <xdr:colOff>653760</xdr:colOff>
      <xdr:row>216</xdr:row>
      <xdr:rowOff>182160</xdr:rowOff>
    </xdr:to>
    <xdr:pic>
      <xdr:nvPicPr>
        <xdr:cNvPr id="52" name="Image 92" descr="2m_gpcl2_invar_bar_code_staff.jpg"/>
        <xdr:cNvPicPr/>
      </xdr:nvPicPr>
      <xdr:blipFill>
        <a:blip r:embed="rId24"/>
        <a:stretch/>
      </xdr:blipFill>
      <xdr:spPr>
        <a:xfrm>
          <a:off x="3643200" y="40642920"/>
          <a:ext cx="749880" cy="687240"/>
        </a:xfrm>
        <a:prstGeom prst="rect">
          <a:avLst/>
        </a:prstGeom>
        <a:ln>
          <a:noFill/>
        </a:ln>
      </xdr:spPr>
    </xdr:pic>
    <xdr:clientData/>
  </xdr:twoCellAnchor>
  <xdr:twoCellAnchor editAs="absolute">
    <xdr:from>
      <xdr:col>4</xdr:col>
      <xdr:colOff>228960</xdr:colOff>
      <xdr:row>216</xdr:row>
      <xdr:rowOff>164520</xdr:rowOff>
    </xdr:from>
    <xdr:to>
      <xdr:col>4</xdr:col>
      <xdr:colOff>321480</xdr:colOff>
      <xdr:row>216</xdr:row>
      <xdr:rowOff>189000</xdr:rowOff>
    </xdr:to>
    <xdr:sp>
      <xdr:nvSpPr>
        <xdr:cNvPr id="53" name="CustomShape 1"/>
        <xdr:cNvSpPr/>
      </xdr:nvSpPr>
      <xdr:spPr>
        <a:xfrm flipV="1">
          <a:off x="3968280" y="41312520"/>
          <a:ext cx="92520" cy="24480"/>
        </a:xfrm>
        <a:prstGeom prst="triangle">
          <a:avLst>
            <a:gd name="adj" fmla="val 50000"/>
          </a:avLst>
        </a:prstGeom>
        <a:solidFill>
          <a:srgbClr val="ff0000"/>
        </a:solidFill>
        <a:ln>
          <a:solidFill>
            <a:srgbClr val="c00000"/>
          </a:solidFill>
        </a:ln>
      </xdr:spPr>
      <xdr:style>
        <a:lnRef idx="2">
          <a:schemeClr val="accent1">
            <a:shade val="50000"/>
          </a:schemeClr>
        </a:lnRef>
        <a:fillRef idx="1">
          <a:schemeClr val="accent1"/>
        </a:fillRef>
        <a:effectRef idx="0">
          <a:schemeClr val="accent1"/>
        </a:effectRef>
        <a:fontRef idx="minor"/>
      </xdr:style>
    </xdr:sp>
    <xdr:clientData/>
  </xdr:twoCellAnchor>
  <xdr:twoCellAnchor editAs="twoCell">
    <xdr:from>
      <xdr:col>0</xdr:col>
      <xdr:colOff>405720</xdr:colOff>
      <xdr:row>214</xdr:row>
      <xdr:rowOff>24840</xdr:rowOff>
    </xdr:from>
    <xdr:to>
      <xdr:col>4</xdr:col>
      <xdr:colOff>239400</xdr:colOff>
      <xdr:row>214</xdr:row>
      <xdr:rowOff>25560</xdr:rowOff>
    </xdr:to>
    <xdr:sp>
      <xdr:nvSpPr>
        <xdr:cNvPr id="54" name="CustomShape 1"/>
        <xdr:cNvSpPr/>
      </xdr:nvSpPr>
      <xdr:spPr>
        <a:xfrm>
          <a:off x="405720" y="40791600"/>
          <a:ext cx="3573000" cy="720"/>
        </a:xfrm>
        <a:custGeom>
          <a:avLst/>
          <a:gdLst/>
          <a:ahLst/>
          <a:rect l="l" t="t" r="r" b="b"/>
          <a:pathLst>
            <a:path w="21600" h="21600">
              <a:moveTo>
                <a:pt x="0" y="0"/>
              </a:moveTo>
              <a:lnTo>
                <a:pt x="21600" y="21600"/>
              </a:lnTo>
            </a:path>
          </a:pathLst>
        </a:custGeom>
        <a:noFill/>
        <a:ln w="19080">
          <a:solidFill>
            <a:srgbClr val="ffffff"/>
          </a:solidFill>
          <a:round/>
          <a:headEnd len="med" type="triangle" w="med"/>
          <a:tailEnd len="med" type="triangle" w="med"/>
        </a:ln>
      </xdr:spPr>
      <xdr:style>
        <a:lnRef idx="1">
          <a:schemeClr val="accent1"/>
        </a:lnRef>
        <a:fillRef idx="0">
          <a:schemeClr val="accent1"/>
        </a:fillRef>
        <a:effectRef idx="0">
          <a:schemeClr val="accent1"/>
        </a:effectRef>
        <a:fontRef idx="minor"/>
      </xdr:style>
    </xdr:sp>
    <xdr:clientData/>
  </xdr:twoCellAnchor>
  <xdr:twoCellAnchor editAs="twoCell">
    <xdr:from>
      <xdr:col>4</xdr:col>
      <xdr:colOff>1133280</xdr:colOff>
      <xdr:row>219</xdr:row>
      <xdr:rowOff>151200</xdr:rowOff>
    </xdr:from>
    <xdr:to>
      <xdr:col>5</xdr:col>
      <xdr:colOff>457560</xdr:colOff>
      <xdr:row>219</xdr:row>
      <xdr:rowOff>151920</xdr:rowOff>
    </xdr:to>
    <xdr:sp>
      <xdr:nvSpPr>
        <xdr:cNvPr id="55" name="CustomShape 1"/>
        <xdr:cNvSpPr/>
      </xdr:nvSpPr>
      <xdr:spPr>
        <a:xfrm>
          <a:off x="4872600" y="41870520"/>
          <a:ext cx="644400" cy="720"/>
        </a:xfrm>
        <a:custGeom>
          <a:avLst/>
          <a:gdLst/>
          <a:ahLst/>
          <a:rect l="l" t="t" r="r" b="b"/>
          <a:pathLst>
            <a:path w="21600" h="21600">
              <a:moveTo>
                <a:pt x="0" y="0"/>
              </a:moveTo>
              <a:lnTo>
                <a:pt x="21600" y="21600"/>
              </a:lnTo>
            </a:path>
          </a:pathLst>
        </a:custGeom>
        <a:noFill/>
        <a:ln w="19080">
          <a:solidFill>
            <a:srgbClr val="ffffff"/>
          </a:solidFill>
          <a:round/>
          <a:headEnd len="med" type="triangle" w="med"/>
          <a:tailEnd len="med" type="triangle" w="med"/>
        </a:ln>
      </xdr:spPr>
      <xdr:style>
        <a:lnRef idx="1">
          <a:schemeClr val="accent1"/>
        </a:lnRef>
        <a:fillRef idx="0">
          <a:schemeClr val="accent1"/>
        </a:fillRef>
        <a:effectRef idx="0">
          <a:schemeClr val="accent1"/>
        </a:effectRef>
        <a:fontRef idx="minor"/>
      </xdr:style>
    </xdr:sp>
    <xdr:clientData/>
  </xdr:twoCellAnchor>
  <xdr:twoCellAnchor editAs="absolute">
    <xdr:from>
      <xdr:col>4</xdr:col>
      <xdr:colOff>737280</xdr:colOff>
      <xdr:row>213</xdr:row>
      <xdr:rowOff>66240</xdr:rowOff>
    </xdr:from>
    <xdr:to>
      <xdr:col>5</xdr:col>
      <xdr:colOff>177480</xdr:colOff>
      <xdr:row>216</xdr:row>
      <xdr:rowOff>181800</xdr:rowOff>
    </xdr:to>
    <xdr:pic>
      <xdr:nvPicPr>
        <xdr:cNvPr id="56" name="Image 102" descr="2m_gpcl2_invar_bar_code_staff.jpg"/>
        <xdr:cNvPicPr/>
      </xdr:nvPicPr>
      <xdr:blipFill>
        <a:blip r:embed="rId25"/>
        <a:stretch/>
      </xdr:blipFill>
      <xdr:spPr>
        <a:xfrm>
          <a:off x="4476600" y="40642560"/>
          <a:ext cx="760320" cy="687240"/>
        </a:xfrm>
        <a:prstGeom prst="rect">
          <a:avLst/>
        </a:prstGeom>
        <a:ln>
          <a:noFill/>
        </a:ln>
      </xdr:spPr>
    </xdr:pic>
    <xdr:clientData/>
  </xdr:twoCellAnchor>
  <xdr:twoCellAnchor editAs="absolute">
    <xdr:from>
      <xdr:col>4</xdr:col>
      <xdr:colOff>1066680</xdr:colOff>
      <xdr:row>216</xdr:row>
      <xdr:rowOff>164160</xdr:rowOff>
    </xdr:from>
    <xdr:to>
      <xdr:col>4</xdr:col>
      <xdr:colOff>1160640</xdr:colOff>
      <xdr:row>216</xdr:row>
      <xdr:rowOff>188640</xdr:rowOff>
    </xdr:to>
    <xdr:sp>
      <xdr:nvSpPr>
        <xdr:cNvPr id="57" name="CustomShape 1"/>
        <xdr:cNvSpPr/>
      </xdr:nvSpPr>
      <xdr:spPr>
        <a:xfrm flipV="1">
          <a:off x="4806000" y="41312160"/>
          <a:ext cx="93960" cy="24480"/>
        </a:xfrm>
        <a:prstGeom prst="triangle">
          <a:avLst>
            <a:gd name="adj" fmla="val 50000"/>
          </a:avLst>
        </a:prstGeom>
        <a:solidFill>
          <a:srgbClr val="ff0000"/>
        </a:solidFill>
        <a:ln>
          <a:solidFill>
            <a:srgbClr val="c00000"/>
          </a:solidFill>
        </a:ln>
      </xdr:spPr>
      <xdr:style>
        <a:lnRef idx="2">
          <a:schemeClr val="accent1">
            <a:shade val="50000"/>
          </a:schemeClr>
        </a:lnRef>
        <a:fillRef idx="1">
          <a:schemeClr val="accent1"/>
        </a:fillRef>
        <a:effectRef idx="0">
          <a:schemeClr val="accent1"/>
        </a:effectRef>
        <a:fontRef idx="minor"/>
      </xdr:style>
    </xdr:sp>
    <xdr:clientData/>
  </xdr:twoCellAnchor>
  <xdr:twoCellAnchor editAs="absolute">
    <xdr:from>
      <xdr:col>5</xdr:col>
      <xdr:colOff>173880</xdr:colOff>
      <xdr:row>213</xdr:row>
      <xdr:rowOff>74520</xdr:rowOff>
    </xdr:from>
    <xdr:to>
      <xdr:col>5</xdr:col>
      <xdr:colOff>864720</xdr:colOff>
      <xdr:row>216</xdr:row>
      <xdr:rowOff>190080</xdr:rowOff>
    </xdr:to>
    <xdr:pic>
      <xdr:nvPicPr>
        <xdr:cNvPr id="58" name="Image 105" descr="2m_gpcl2_invar_bar_code_staff.jpg"/>
        <xdr:cNvPicPr/>
      </xdr:nvPicPr>
      <xdr:blipFill>
        <a:blip r:embed="rId26"/>
        <a:stretch/>
      </xdr:blipFill>
      <xdr:spPr>
        <a:xfrm>
          <a:off x="5233320" y="40650840"/>
          <a:ext cx="690840" cy="687240"/>
        </a:xfrm>
        <a:prstGeom prst="rect">
          <a:avLst/>
        </a:prstGeom>
        <a:ln>
          <a:noFill/>
        </a:ln>
      </xdr:spPr>
    </xdr:pic>
    <xdr:clientData/>
  </xdr:twoCellAnchor>
  <xdr:twoCellAnchor editAs="absolute">
    <xdr:from>
      <xdr:col>5</xdr:col>
      <xdr:colOff>473400</xdr:colOff>
      <xdr:row>216</xdr:row>
      <xdr:rowOff>172080</xdr:rowOff>
    </xdr:from>
    <xdr:to>
      <xdr:col>5</xdr:col>
      <xdr:colOff>558720</xdr:colOff>
      <xdr:row>217</xdr:row>
      <xdr:rowOff>6120</xdr:rowOff>
    </xdr:to>
    <xdr:sp>
      <xdr:nvSpPr>
        <xdr:cNvPr id="59" name="CustomShape 1"/>
        <xdr:cNvSpPr/>
      </xdr:nvSpPr>
      <xdr:spPr>
        <a:xfrm flipV="1">
          <a:off x="5532840" y="41320080"/>
          <a:ext cx="85320" cy="24480"/>
        </a:xfrm>
        <a:prstGeom prst="triangle">
          <a:avLst>
            <a:gd name="adj" fmla="val 50000"/>
          </a:avLst>
        </a:prstGeom>
        <a:solidFill>
          <a:srgbClr val="ff0000"/>
        </a:solidFill>
        <a:ln>
          <a:solidFill>
            <a:srgbClr val="c00000"/>
          </a:solidFill>
        </a:ln>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6</xdr:col>
      <xdr:colOff>0</xdr:colOff>
      <xdr:row>209</xdr:row>
      <xdr:rowOff>153360</xdr:rowOff>
    </xdr:from>
    <xdr:to>
      <xdr:col>11</xdr:col>
      <xdr:colOff>789840</xdr:colOff>
      <xdr:row>219</xdr:row>
      <xdr:rowOff>153720</xdr:rowOff>
    </xdr:to>
    <xdr:pic>
      <xdr:nvPicPr>
        <xdr:cNvPr id="60" name="Picture 33" descr=""/>
        <xdr:cNvPicPr/>
      </xdr:nvPicPr>
      <xdr:blipFill>
        <a:blip r:embed="rId27"/>
        <a:stretch/>
      </xdr:blipFill>
      <xdr:spPr>
        <a:xfrm>
          <a:off x="6096600" y="39967560"/>
          <a:ext cx="5849280" cy="1905480"/>
        </a:xfrm>
        <a:prstGeom prst="rect">
          <a:avLst/>
        </a:prstGeom>
        <a:ln>
          <a:noFill/>
        </a:ln>
      </xdr:spPr>
    </xdr:pic>
    <xdr:clientData/>
  </xdr:twoCellAnchor>
  <xdr:twoCellAnchor editAs="absolute">
    <xdr:from>
      <xdr:col>6</xdr:col>
      <xdr:colOff>18360</xdr:colOff>
      <xdr:row>213</xdr:row>
      <xdr:rowOff>65880</xdr:rowOff>
    </xdr:from>
    <xdr:to>
      <xdr:col>6</xdr:col>
      <xdr:colOff>704160</xdr:colOff>
      <xdr:row>216</xdr:row>
      <xdr:rowOff>181440</xdr:rowOff>
    </xdr:to>
    <xdr:pic>
      <xdr:nvPicPr>
        <xdr:cNvPr id="61" name="Image 112" descr="2m_gpcl2_invar_bar_code_staff.jpg"/>
        <xdr:cNvPicPr/>
      </xdr:nvPicPr>
      <xdr:blipFill>
        <a:blip r:embed="rId28"/>
        <a:stretch/>
      </xdr:blipFill>
      <xdr:spPr>
        <a:xfrm>
          <a:off x="6114960" y="40642200"/>
          <a:ext cx="685800" cy="687240"/>
        </a:xfrm>
        <a:prstGeom prst="rect">
          <a:avLst/>
        </a:prstGeom>
        <a:ln>
          <a:noFill/>
        </a:ln>
      </xdr:spPr>
    </xdr:pic>
    <xdr:clientData/>
  </xdr:twoCellAnchor>
  <xdr:twoCellAnchor editAs="absolute">
    <xdr:from>
      <xdr:col>6</xdr:col>
      <xdr:colOff>315720</xdr:colOff>
      <xdr:row>216</xdr:row>
      <xdr:rowOff>163440</xdr:rowOff>
    </xdr:from>
    <xdr:to>
      <xdr:col>6</xdr:col>
      <xdr:colOff>400320</xdr:colOff>
      <xdr:row>216</xdr:row>
      <xdr:rowOff>187920</xdr:rowOff>
    </xdr:to>
    <xdr:sp>
      <xdr:nvSpPr>
        <xdr:cNvPr id="62" name="CustomShape 1"/>
        <xdr:cNvSpPr/>
      </xdr:nvSpPr>
      <xdr:spPr>
        <a:xfrm flipV="1">
          <a:off x="6412320" y="41311440"/>
          <a:ext cx="84600" cy="24480"/>
        </a:xfrm>
        <a:prstGeom prst="triangle">
          <a:avLst>
            <a:gd name="adj" fmla="val 50000"/>
          </a:avLst>
        </a:prstGeom>
        <a:solidFill>
          <a:srgbClr val="ff0000"/>
        </a:solidFill>
        <a:ln>
          <a:solidFill>
            <a:srgbClr val="c00000"/>
          </a:solidFill>
        </a:ln>
      </xdr:spPr>
      <xdr:style>
        <a:lnRef idx="2">
          <a:schemeClr val="accent1">
            <a:shade val="50000"/>
          </a:schemeClr>
        </a:lnRef>
        <a:fillRef idx="1">
          <a:schemeClr val="accent1"/>
        </a:fillRef>
        <a:effectRef idx="0">
          <a:schemeClr val="accent1"/>
        </a:effectRef>
        <a:fontRef idx="minor"/>
      </xdr:style>
    </xdr:sp>
    <xdr:clientData/>
  </xdr:twoCellAnchor>
  <xdr:twoCellAnchor editAs="absolute">
    <xdr:from>
      <xdr:col>9</xdr:col>
      <xdr:colOff>932040</xdr:colOff>
      <xdr:row>213</xdr:row>
      <xdr:rowOff>66600</xdr:rowOff>
    </xdr:from>
    <xdr:to>
      <xdr:col>10</xdr:col>
      <xdr:colOff>653760</xdr:colOff>
      <xdr:row>216</xdr:row>
      <xdr:rowOff>182160</xdr:rowOff>
    </xdr:to>
    <xdr:pic>
      <xdr:nvPicPr>
        <xdr:cNvPr id="63" name="Image 115" descr="2m_gpcl2_invar_bar_code_staff.jpg"/>
        <xdr:cNvPicPr/>
      </xdr:nvPicPr>
      <xdr:blipFill>
        <a:blip r:embed="rId29"/>
        <a:stretch/>
      </xdr:blipFill>
      <xdr:spPr>
        <a:xfrm>
          <a:off x="9739800" y="40642920"/>
          <a:ext cx="749880" cy="687240"/>
        </a:xfrm>
        <a:prstGeom prst="rect">
          <a:avLst/>
        </a:prstGeom>
        <a:ln>
          <a:noFill/>
        </a:ln>
      </xdr:spPr>
    </xdr:pic>
    <xdr:clientData/>
  </xdr:twoCellAnchor>
  <xdr:twoCellAnchor editAs="absolute">
    <xdr:from>
      <xdr:col>10</xdr:col>
      <xdr:colOff>228960</xdr:colOff>
      <xdr:row>216</xdr:row>
      <xdr:rowOff>164520</xdr:rowOff>
    </xdr:from>
    <xdr:to>
      <xdr:col>10</xdr:col>
      <xdr:colOff>321480</xdr:colOff>
      <xdr:row>216</xdr:row>
      <xdr:rowOff>189000</xdr:rowOff>
    </xdr:to>
    <xdr:sp>
      <xdr:nvSpPr>
        <xdr:cNvPr id="64" name="CustomShape 1"/>
        <xdr:cNvSpPr/>
      </xdr:nvSpPr>
      <xdr:spPr>
        <a:xfrm flipV="1">
          <a:off x="10064880" y="41312520"/>
          <a:ext cx="92520" cy="24480"/>
        </a:xfrm>
        <a:prstGeom prst="triangle">
          <a:avLst>
            <a:gd name="adj" fmla="val 50000"/>
          </a:avLst>
        </a:prstGeom>
        <a:solidFill>
          <a:srgbClr val="ff0000"/>
        </a:solidFill>
        <a:ln>
          <a:solidFill>
            <a:srgbClr val="c00000"/>
          </a:solidFill>
        </a:ln>
      </xdr:spPr>
      <xdr:style>
        <a:lnRef idx="2">
          <a:schemeClr val="accent1">
            <a:shade val="50000"/>
          </a:schemeClr>
        </a:lnRef>
        <a:fillRef idx="1">
          <a:schemeClr val="accent1"/>
        </a:fillRef>
        <a:effectRef idx="0">
          <a:schemeClr val="accent1"/>
        </a:effectRef>
        <a:fontRef idx="minor"/>
      </xdr:style>
    </xdr:sp>
    <xdr:clientData/>
  </xdr:twoCellAnchor>
  <xdr:twoCellAnchor editAs="twoCell">
    <xdr:from>
      <xdr:col>6</xdr:col>
      <xdr:colOff>405720</xdr:colOff>
      <xdr:row>214</xdr:row>
      <xdr:rowOff>24840</xdr:rowOff>
    </xdr:from>
    <xdr:to>
      <xdr:col>10</xdr:col>
      <xdr:colOff>239400</xdr:colOff>
      <xdr:row>214</xdr:row>
      <xdr:rowOff>25560</xdr:rowOff>
    </xdr:to>
    <xdr:sp>
      <xdr:nvSpPr>
        <xdr:cNvPr id="65" name="CustomShape 1"/>
        <xdr:cNvSpPr/>
      </xdr:nvSpPr>
      <xdr:spPr>
        <a:xfrm>
          <a:off x="6502320" y="40791600"/>
          <a:ext cx="3573000" cy="720"/>
        </a:xfrm>
        <a:custGeom>
          <a:avLst/>
          <a:gdLst/>
          <a:ahLst/>
          <a:rect l="l" t="t" r="r" b="b"/>
          <a:pathLst>
            <a:path w="21600" h="21600">
              <a:moveTo>
                <a:pt x="0" y="0"/>
              </a:moveTo>
              <a:lnTo>
                <a:pt x="21600" y="21600"/>
              </a:lnTo>
            </a:path>
          </a:pathLst>
        </a:custGeom>
        <a:noFill/>
        <a:ln w="19080">
          <a:solidFill>
            <a:srgbClr val="ffffff"/>
          </a:solidFill>
          <a:round/>
          <a:headEnd len="med" type="triangle" w="med"/>
          <a:tailEnd len="med" type="triangle" w="med"/>
        </a:ln>
      </xdr:spPr>
      <xdr:style>
        <a:lnRef idx="1">
          <a:schemeClr val="accent1"/>
        </a:lnRef>
        <a:fillRef idx="0">
          <a:schemeClr val="accent1"/>
        </a:fillRef>
        <a:effectRef idx="0">
          <a:schemeClr val="accent1"/>
        </a:effectRef>
        <a:fontRef idx="minor"/>
      </xdr:style>
    </xdr:sp>
    <xdr:clientData/>
  </xdr:twoCellAnchor>
  <xdr:twoCellAnchor editAs="twoCell">
    <xdr:from>
      <xdr:col>10</xdr:col>
      <xdr:colOff>1133280</xdr:colOff>
      <xdr:row>219</xdr:row>
      <xdr:rowOff>151200</xdr:rowOff>
    </xdr:from>
    <xdr:to>
      <xdr:col>11</xdr:col>
      <xdr:colOff>457560</xdr:colOff>
      <xdr:row>219</xdr:row>
      <xdr:rowOff>151920</xdr:rowOff>
    </xdr:to>
    <xdr:sp>
      <xdr:nvSpPr>
        <xdr:cNvPr id="66" name="CustomShape 1"/>
        <xdr:cNvSpPr/>
      </xdr:nvSpPr>
      <xdr:spPr>
        <a:xfrm>
          <a:off x="10969200" y="41870520"/>
          <a:ext cx="644400" cy="720"/>
        </a:xfrm>
        <a:custGeom>
          <a:avLst/>
          <a:gdLst/>
          <a:ahLst/>
          <a:rect l="l" t="t" r="r" b="b"/>
          <a:pathLst>
            <a:path w="21600" h="21600">
              <a:moveTo>
                <a:pt x="0" y="0"/>
              </a:moveTo>
              <a:lnTo>
                <a:pt x="21600" y="21600"/>
              </a:lnTo>
            </a:path>
          </a:pathLst>
        </a:custGeom>
        <a:noFill/>
        <a:ln w="19080">
          <a:solidFill>
            <a:srgbClr val="ffffff"/>
          </a:solidFill>
          <a:round/>
          <a:headEnd len="med" type="triangle" w="med"/>
          <a:tailEnd len="med" type="triangle" w="med"/>
        </a:ln>
      </xdr:spPr>
      <xdr:style>
        <a:lnRef idx="1">
          <a:schemeClr val="accent1"/>
        </a:lnRef>
        <a:fillRef idx="0">
          <a:schemeClr val="accent1"/>
        </a:fillRef>
        <a:effectRef idx="0">
          <a:schemeClr val="accent1"/>
        </a:effectRef>
        <a:fontRef idx="minor"/>
      </xdr:style>
    </xdr:sp>
    <xdr:clientData/>
  </xdr:twoCellAnchor>
  <xdr:twoCellAnchor editAs="absolute">
    <xdr:from>
      <xdr:col>10</xdr:col>
      <xdr:colOff>737280</xdr:colOff>
      <xdr:row>213</xdr:row>
      <xdr:rowOff>66240</xdr:rowOff>
    </xdr:from>
    <xdr:to>
      <xdr:col>11</xdr:col>
      <xdr:colOff>177480</xdr:colOff>
      <xdr:row>216</xdr:row>
      <xdr:rowOff>181800</xdr:rowOff>
    </xdr:to>
    <xdr:pic>
      <xdr:nvPicPr>
        <xdr:cNvPr id="67" name="Image 120" descr="2m_gpcl2_invar_bar_code_staff.jpg"/>
        <xdr:cNvPicPr/>
      </xdr:nvPicPr>
      <xdr:blipFill>
        <a:blip r:embed="rId30"/>
        <a:stretch/>
      </xdr:blipFill>
      <xdr:spPr>
        <a:xfrm>
          <a:off x="10573200" y="40642560"/>
          <a:ext cx="760320" cy="687240"/>
        </a:xfrm>
        <a:prstGeom prst="rect">
          <a:avLst/>
        </a:prstGeom>
        <a:ln>
          <a:noFill/>
        </a:ln>
      </xdr:spPr>
    </xdr:pic>
    <xdr:clientData/>
  </xdr:twoCellAnchor>
  <xdr:twoCellAnchor editAs="absolute">
    <xdr:from>
      <xdr:col>10</xdr:col>
      <xdr:colOff>1066680</xdr:colOff>
      <xdr:row>216</xdr:row>
      <xdr:rowOff>164160</xdr:rowOff>
    </xdr:from>
    <xdr:to>
      <xdr:col>10</xdr:col>
      <xdr:colOff>1160640</xdr:colOff>
      <xdr:row>216</xdr:row>
      <xdr:rowOff>188640</xdr:rowOff>
    </xdr:to>
    <xdr:sp>
      <xdr:nvSpPr>
        <xdr:cNvPr id="68" name="CustomShape 1"/>
        <xdr:cNvSpPr/>
      </xdr:nvSpPr>
      <xdr:spPr>
        <a:xfrm flipV="1">
          <a:off x="10902600" y="41312160"/>
          <a:ext cx="93960" cy="24480"/>
        </a:xfrm>
        <a:prstGeom prst="triangle">
          <a:avLst>
            <a:gd name="adj" fmla="val 50000"/>
          </a:avLst>
        </a:prstGeom>
        <a:solidFill>
          <a:srgbClr val="ff0000"/>
        </a:solidFill>
        <a:ln>
          <a:solidFill>
            <a:srgbClr val="c00000"/>
          </a:solidFill>
        </a:ln>
      </xdr:spPr>
      <xdr:style>
        <a:lnRef idx="2">
          <a:schemeClr val="accent1">
            <a:shade val="50000"/>
          </a:schemeClr>
        </a:lnRef>
        <a:fillRef idx="1">
          <a:schemeClr val="accent1"/>
        </a:fillRef>
        <a:effectRef idx="0">
          <a:schemeClr val="accent1"/>
        </a:effectRef>
        <a:fontRef idx="minor"/>
      </xdr:style>
    </xdr:sp>
    <xdr:clientData/>
  </xdr:twoCellAnchor>
  <xdr:twoCellAnchor editAs="absolute">
    <xdr:from>
      <xdr:col>11</xdr:col>
      <xdr:colOff>173880</xdr:colOff>
      <xdr:row>213</xdr:row>
      <xdr:rowOff>74520</xdr:rowOff>
    </xdr:from>
    <xdr:to>
      <xdr:col>11</xdr:col>
      <xdr:colOff>864720</xdr:colOff>
      <xdr:row>216</xdr:row>
      <xdr:rowOff>190080</xdr:rowOff>
    </xdr:to>
    <xdr:pic>
      <xdr:nvPicPr>
        <xdr:cNvPr id="69" name="Image 123" descr="2m_gpcl2_invar_bar_code_staff.jpg"/>
        <xdr:cNvPicPr/>
      </xdr:nvPicPr>
      <xdr:blipFill>
        <a:blip r:embed="rId31"/>
        <a:stretch/>
      </xdr:blipFill>
      <xdr:spPr>
        <a:xfrm>
          <a:off x="11329920" y="40650840"/>
          <a:ext cx="690840" cy="687240"/>
        </a:xfrm>
        <a:prstGeom prst="rect">
          <a:avLst/>
        </a:prstGeom>
        <a:ln>
          <a:noFill/>
        </a:ln>
      </xdr:spPr>
    </xdr:pic>
    <xdr:clientData/>
  </xdr:twoCellAnchor>
  <xdr:twoCellAnchor editAs="absolute">
    <xdr:from>
      <xdr:col>11</xdr:col>
      <xdr:colOff>473400</xdr:colOff>
      <xdr:row>216</xdr:row>
      <xdr:rowOff>172080</xdr:rowOff>
    </xdr:from>
    <xdr:to>
      <xdr:col>11</xdr:col>
      <xdr:colOff>558720</xdr:colOff>
      <xdr:row>217</xdr:row>
      <xdr:rowOff>6120</xdr:rowOff>
    </xdr:to>
    <xdr:sp>
      <xdr:nvSpPr>
        <xdr:cNvPr id="70" name="CustomShape 1"/>
        <xdr:cNvSpPr/>
      </xdr:nvSpPr>
      <xdr:spPr>
        <a:xfrm flipV="1">
          <a:off x="11629440" y="41320080"/>
          <a:ext cx="85320" cy="24480"/>
        </a:xfrm>
        <a:prstGeom prst="triangle">
          <a:avLst>
            <a:gd name="adj" fmla="val 50000"/>
          </a:avLst>
        </a:prstGeom>
        <a:solidFill>
          <a:srgbClr val="ff0000"/>
        </a:solidFill>
        <a:ln>
          <a:solidFill>
            <a:srgbClr val="c00000"/>
          </a:solidFill>
        </a:ln>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12</xdr:col>
      <xdr:colOff>246600</xdr:colOff>
      <xdr:row>211</xdr:row>
      <xdr:rowOff>11160</xdr:rowOff>
    </xdr:from>
    <xdr:to>
      <xdr:col>17</xdr:col>
      <xdr:colOff>689400</xdr:colOff>
      <xdr:row>222</xdr:row>
      <xdr:rowOff>100080</xdr:rowOff>
    </xdr:to>
    <xdr:pic>
      <xdr:nvPicPr>
        <xdr:cNvPr id="71" name="Picture 34" descr=""/>
        <xdr:cNvPicPr/>
      </xdr:nvPicPr>
      <xdr:blipFill>
        <a:blip r:embed="rId32"/>
        <a:stretch/>
      </xdr:blipFill>
      <xdr:spPr>
        <a:xfrm>
          <a:off x="12439800" y="40206600"/>
          <a:ext cx="5502240" cy="2184480"/>
        </a:xfrm>
        <a:prstGeom prst="rect">
          <a:avLst/>
        </a:prstGeom>
        <a:ln>
          <a:noFill/>
        </a:ln>
      </xdr:spPr>
    </xdr:pic>
    <xdr:clientData/>
  </xdr:twoCellAnchor>
  <xdr:twoCellAnchor editAs="absolute">
    <xdr:from>
      <xdr:col>16</xdr:col>
      <xdr:colOff>595800</xdr:colOff>
      <xdr:row>209</xdr:row>
      <xdr:rowOff>111960</xdr:rowOff>
    </xdr:from>
    <xdr:to>
      <xdr:col>17</xdr:col>
      <xdr:colOff>699840</xdr:colOff>
      <xdr:row>219</xdr:row>
      <xdr:rowOff>79560</xdr:rowOff>
    </xdr:to>
    <xdr:pic>
      <xdr:nvPicPr>
        <xdr:cNvPr id="72" name="Image 130" descr="2m_gpcl2_invar_bar_code_staff.jpg"/>
        <xdr:cNvPicPr/>
      </xdr:nvPicPr>
      <xdr:blipFill>
        <a:blip r:embed="rId33"/>
        <a:stretch/>
      </xdr:blipFill>
      <xdr:spPr>
        <a:xfrm>
          <a:off x="16528320" y="39926160"/>
          <a:ext cx="1424160" cy="1872720"/>
        </a:xfrm>
        <a:prstGeom prst="rect">
          <a:avLst/>
        </a:prstGeom>
        <a:ln>
          <a:noFill/>
        </a:ln>
      </xdr:spPr>
    </xdr:pic>
    <xdr:clientData/>
  </xdr:twoCellAnchor>
  <xdr:twoCellAnchor editAs="absolute">
    <xdr:from>
      <xdr:col>16</xdr:col>
      <xdr:colOff>1213200</xdr:colOff>
      <xdr:row>219</xdr:row>
      <xdr:rowOff>30960</xdr:rowOff>
    </xdr:from>
    <xdr:to>
      <xdr:col>17</xdr:col>
      <xdr:colOff>69480</xdr:colOff>
      <xdr:row>219</xdr:row>
      <xdr:rowOff>99360</xdr:rowOff>
    </xdr:to>
    <xdr:sp>
      <xdr:nvSpPr>
        <xdr:cNvPr id="73" name="CustomShape 1"/>
        <xdr:cNvSpPr/>
      </xdr:nvSpPr>
      <xdr:spPr>
        <a:xfrm flipV="1">
          <a:off x="17145720" y="41750280"/>
          <a:ext cx="176400" cy="68400"/>
        </a:xfrm>
        <a:prstGeom prst="triangle">
          <a:avLst>
            <a:gd name="adj" fmla="val 50000"/>
          </a:avLst>
        </a:prstGeom>
        <a:solidFill>
          <a:srgbClr val="ff0000"/>
        </a:solidFill>
        <a:ln>
          <a:solidFill>
            <a:srgbClr val="c00000"/>
          </a:solidFill>
        </a:ln>
      </xdr:spPr>
      <xdr:style>
        <a:lnRef idx="2">
          <a:schemeClr val="accent1">
            <a:shade val="50000"/>
          </a:schemeClr>
        </a:lnRef>
        <a:fillRef idx="1">
          <a:schemeClr val="accent1"/>
        </a:fillRef>
        <a:effectRef idx="0">
          <a:schemeClr val="accent1"/>
        </a:effectRef>
        <a:fontRef idx="minor"/>
      </xdr:style>
    </xdr:sp>
    <xdr:clientData/>
  </xdr:twoCellAnchor>
  <xdr:twoCellAnchor editAs="twoCell">
    <xdr:from>
      <xdr:col>14</xdr:col>
      <xdr:colOff>361080</xdr:colOff>
      <xdr:row>211</xdr:row>
      <xdr:rowOff>88920</xdr:rowOff>
    </xdr:from>
    <xdr:to>
      <xdr:col>16</xdr:col>
      <xdr:colOff>1142280</xdr:colOff>
      <xdr:row>211</xdr:row>
      <xdr:rowOff>90720</xdr:rowOff>
    </xdr:to>
    <xdr:sp>
      <xdr:nvSpPr>
        <xdr:cNvPr id="74" name="CustomShape 1"/>
        <xdr:cNvSpPr/>
      </xdr:nvSpPr>
      <xdr:spPr>
        <a:xfrm flipV="1">
          <a:off x="14146200" y="40284360"/>
          <a:ext cx="2928600" cy="1800"/>
        </a:xfrm>
        <a:custGeom>
          <a:avLst/>
          <a:gdLst/>
          <a:ahLst/>
          <a:rect l="l" t="t" r="r" b="b"/>
          <a:pathLst>
            <a:path w="21600" h="21600">
              <a:moveTo>
                <a:pt x="0" y="0"/>
              </a:moveTo>
              <a:lnTo>
                <a:pt x="21600" y="21600"/>
              </a:lnTo>
            </a:path>
          </a:pathLst>
        </a:custGeom>
        <a:noFill/>
        <a:ln w="19080">
          <a:solidFill>
            <a:srgbClr val="ffffff"/>
          </a:solidFill>
          <a:round/>
          <a:headEnd len="med" type="triangle" w="med"/>
          <a:tailEnd len="med" type="triangle" w="med"/>
        </a:ln>
      </xdr:spPr>
      <xdr:style>
        <a:lnRef idx="1">
          <a:schemeClr val="accent1"/>
        </a:lnRef>
        <a:fillRef idx="0">
          <a:schemeClr val="accent1"/>
        </a:fillRef>
        <a:effectRef idx="0">
          <a:schemeClr val="accent1"/>
        </a:effectRef>
        <a:fontRef idx="minor"/>
      </xdr:style>
    </xdr:sp>
    <xdr:clientData/>
  </xdr:twoCellAnchor>
  <xdr:twoCellAnchor editAs="absolute">
    <xdr:from>
      <xdr:col>13</xdr:col>
      <xdr:colOff>336240</xdr:colOff>
      <xdr:row>209</xdr:row>
      <xdr:rowOff>123120</xdr:rowOff>
    </xdr:from>
    <xdr:to>
      <xdr:col>14</xdr:col>
      <xdr:colOff>955800</xdr:colOff>
      <xdr:row>219</xdr:row>
      <xdr:rowOff>90720</xdr:rowOff>
    </xdr:to>
    <xdr:pic>
      <xdr:nvPicPr>
        <xdr:cNvPr id="75" name="Image 145" descr="2m_gpcl2_invar_bar_code_staff.jpg"/>
        <xdr:cNvPicPr/>
      </xdr:nvPicPr>
      <xdr:blipFill>
        <a:blip r:embed="rId34"/>
        <a:stretch/>
      </xdr:blipFill>
      <xdr:spPr>
        <a:xfrm>
          <a:off x="13345920" y="39937320"/>
          <a:ext cx="1395000" cy="1872720"/>
        </a:xfrm>
        <a:prstGeom prst="rect">
          <a:avLst/>
        </a:prstGeom>
        <a:ln>
          <a:noFill/>
        </a:ln>
      </xdr:spPr>
    </xdr:pic>
    <xdr:clientData/>
  </xdr:twoCellAnchor>
  <xdr:twoCellAnchor editAs="absolute">
    <xdr:from>
      <xdr:col>14</xdr:col>
      <xdr:colOff>165240</xdr:colOff>
      <xdr:row>219</xdr:row>
      <xdr:rowOff>42480</xdr:rowOff>
    </xdr:from>
    <xdr:to>
      <xdr:col>14</xdr:col>
      <xdr:colOff>338040</xdr:colOff>
      <xdr:row>219</xdr:row>
      <xdr:rowOff>110880</xdr:rowOff>
    </xdr:to>
    <xdr:sp>
      <xdr:nvSpPr>
        <xdr:cNvPr id="76" name="CustomShape 1"/>
        <xdr:cNvSpPr/>
      </xdr:nvSpPr>
      <xdr:spPr>
        <a:xfrm flipV="1">
          <a:off x="13950360" y="41761800"/>
          <a:ext cx="172800" cy="68400"/>
        </a:xfrm>
        <a:prstGeom prst="triangle">
          <a:avLst>
            <a:gd name="adj" fmla="val 50000"/>
          </a:avLst>
        </a:prstGeom>
        <a:solidFill>
          <a:srgbClr val="ff0000"/>
        </a:solidFill>
        <a:ln>
          <a:solidFill>
            <a:srgbClr val="c00000"/>
          </a:solidFill>
        </a:ln>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2</xdr:col>
      <xdr:colOff>605160</xdr:colOff>
      <xdr:row>34</xdr:row>
      <xdr:rowOff>40320</xdr:rowOff>
    </xdr:from>
    <xdr:to>
      <xdr:col>5</xdr:col>
      <xdr:colOff>806040</xdr:colOff>
      <xdr:row>46</xdr:row>
      <xdr:rowOff>156240</xdr:rowOff>
    </xdr:to>
    <xdr:pic>
      <xdr:nvPicPr>
        <xdr:cNvPr id="77" name="Image 77" descr="RELEVE EPAISSEUR GALET.png"/>
        <xdr:cNvPicPr/>
      </xdr:nvPicPr>
      <xdr:blipFill>
        <a:blip r:embed="rId35"/>
        <a:srcRect l="0" t="0" r="35155" b="43945"/>
        <a:stretch/>
      </xdr:blipFill>
      <xdr:spPr>
        <a:xfrm>
          <a:off x="2197080" y="6517080"/>
          <a:ext cx="3668400" cy="2401920"/>
        </a:xfrm>
        <a:prstGeom prst="rect">
          <a:avLst/>
        </a:prstGeom>
        <a:ln>
          <a:noFill/>
        </a:ln>
      </xdr:spPr>
    </xdr:pic>
    <xdr:clientData/>
  </xdr:twoCellAnchor>
  <xdr:twoCellAnchor editAs="oneCell">
    <xdr:from>
      <xdr:col>12</xdr:col>
      <xdr:colOff>246600</xdr:colOff>
      <xdr:row>261</xdr:row>
      <xdr:rowOff>11160</xdr:rowOff>
    </xdr:from>
    <xdr:to>
      <xdr:col>17</xdr:col>
      <xdr:colOff>689400</xdr:colOff>
      <xdr:row>272</xdr:row>
      <xdr:rowOff>100080</xdr:rowOff>
    </xdr:to>
    <xdr:pic>
      <xdr:nvPicPr>
        <xdr:cNvPr id="78" name="Picture 34" descr=""/>
        <xdr:cNvPicPr/>
      </xdr:nvPicPr>
      <xdr:blipFill>
        <a:blip r:embed="rId36"/>
        <a:stretch/>
      </xdr:blipFill>
      <xdr:spPr>
        <a:xfrm>
          <a:off x="12439800" y="49731480"/>
          <a:ext cx="5502240" cy="2184480"/>
        </a:xfrm>
        <a:prstGeom prst="rect">
          <a:avLst/>
        </a:prstGeom>
        <a:ln>
          <a:noFill/>
        </a:ln>
      </xdr:spPr>
    </xdr:pic>
    <xdr:clientData/>
  </xdr:twoCellAnchor>
  <xdr:twoCellAnchor editAs="absolute">
    <xdr:from>
      <xdr:col>16</xdr:col>
      <xdr:colOff>595800</xdr:colOff>
      <xdr:row>259</xdr:row>
      <xdr:rowOff>111960</xdr:rowOff>
    </xdr:from>
    <xdr:to>
      <xdr:col>17</xdr:col>
      <xdr:colOff>699840</xdr:colOff>
      <xdr:row>269</xdr:row>
      <xdr:rowOff>79560</xdr:rowOff>
    </xdr:to>
    <xdr:pic>
      <xdr:nvPicPr>
        <xdr:cNvPr id="79" name="Image 137" descr="2m_gpcl2_invar_bar_code_staff.jpg"/>
        <xdr:cNvPicPr/>
      </xdr:nvPicPr>
      <xdr:blipFill>
        <a:blip r:embed="rId37"/>
        <a:stretch/>
      </xdr:blipFill>
      <xdr:spPr>
        <a:xfrm>
          <a:off x="16528320" y="49451400"/>
          <a:ext cx="1424160" cy="1872360"/>
        </a:xfrm>
        <a:prstGeom prst="rect">
          <a:avLst/>
        </a:prstGeom>
        <a:ln>
          <a:noFill/>
        </a:ln>
      </xdr:spPr>
    </xdr:pic>
    <xdr:clientData/>
  </xdr:twoCellAnchor>
  <xdr:twoCellAnchor editAs="absolute">
    <xdr:from>
      <xdr:col>16</xdr:col>
      <xdr:colOff>1213200</xdr:colOff>
      <xdr:row>269</xdr:row>
      <xdr:rowOff>30960</xdr:rowOff>
    </xdr:from>
    <xdr:to>
      <xdr:col>17</xdr:col>
      <xdr:colOff>69480</xdr:colOff>
      <xdr:row>269</xdr:row>
      <xdr:rowOff>99360</xdr:rowOff>
    </xdr:to>
    <xdr:sp>
      <xdr:nvSpPr>
        <xdr:cNvPr id="80" name="CustomShape 1"/>
        <xdr:cNvSpPr/>
      </xdr:nvSpPr>
      <xdr:spPr>
        <a:xfrm flipV="1">
          <a:off x="17145720" y="51275160"/>
          <a:ext cx="176400" cy="68400"/>
        </a:xfrm>
        <a:prstGeom prst="triangle">
          <a:avLst>
            <a:gd name="adj" fmla="val 50000"/>
          </a:avLst>
        </a:prstGeom>
        <a:solidFill>
          <a:srgbClr val="ff0000"/>
        </a:solidFill>
        <a:ln>
          <a:solidFill>
            <a:srgbClr val="c00000"/>
          </a:solidFill>
        </a:ln>
      </xdr:spPr>
      <xdr:style>
        <a:lnRef idx="2">
          <a:schemeClr val="accent1">
            <a:shade val="50000"/>
          </a:schemeClr>
        </a:lnRef>
        <a:fillRef idx="1">
          <a:schemeClr val="accent1"/>
        </a:fillRef>
        <a:effectRef idx="0">
          <a:schemeClr val="accent1"/>
        </a:effectRef>
        <a:fontRef idx="minor"/>
      </xdr:style>
    </xdr:sp>
    <xdr:clientData/>
  </xdr:twoCellAnchor>
  <xdr:twoCellAnchor editAs="twoCell">
    <xdr:from>
      <xdr:col>14</xdr:col>
      <xdr:colOff>361080</xdr:colOff>
      <xdr:row>261</xdr:row>
      <xdr:rowOff>88920</xdr:rowOff>
    </xdr:from>
    <xdr:to>
      <xdr:col>16</xdr:col>
      <xdr:colOff>1142280</xdr:colOff>
      <xdr:row>261</xdr:row>
      <xdr:rowOff>90720</xdr:rowOff>
    </xdr:to>
    <xdr:sp>
      <xdr:nvSpPr>
        <xdr:cNvPr id="81" name="CustomShape 1"/>
        <xdr:cNvSpPr/>
      </xdr:nvSpPr>
      <xdr:spPr>
        <a:xfrm flipV="1">
          <a:off x="14146200" y="49809240"/>
          <a:ext cx="2928600" cy="1800"/>
        </a:xfrm>
        <a:custGeom>
          <a:avLst/>
          <a:gdLst/>
          <a:ahLst/>
          <a:rect l="l" t="t" r="r" b="b"/>
          <a:pathLst>
            <a:path w="21600" h="21600">
              <a:moveTo>
                <a:pt x="0" y="0"/>
              </a:moveTo>
              <a:lnTo>
                <a:pt x="21600" y="21600"/>
              </a:lnTo>
            </a:path>
          </a:pathLst>
        </a:custGeom>
        <a:noFill/>
        <a:ln w="19080">
          <a:solidFill>
            <a:srgbClr val="ffffff"/>
          </a:solidFill>
          <a:round/>
          <a:headEnd len="med" type="triangle" w="med"/>
          <a:tailEnd len="med" type="triangle" w="med"/>
        </a:ln>
      </xdr:spPr>
      <xdr:style>
        <a:lnRef idx="1">
          <a:schemeClr val="accent1"/>
        </a:lnRef>
        <a:fillRef idx="0">
          <a:schemeClr val="accent1"/>
        </a:fillRef>
        <a:effectRef idx="0">
          <a:schemeClr val="accent1"/>
        </a:effectRef>
        <a:fontRef idx="minor"/>
      </xdr:style>
    </xdr:sp>
    <xdr:clientData/>
  </xdr:twoCellAnchor>
  <xdr:twoCellAnchor editAs="absolute">
    <xdr:from>
      <xdr:col>13</xdr:col>
      <xdr:colOff>336240</xdr:colOff>
      <xdr:row>259</xdr:row>
      <xdr:rowOff>123120</xdr:rowOff>
    </xdr:from>
    <xdr:to>
      <xdr:col>14</xdr:col>
      <xdr:colOff>955800</xdr:colOff>
      <xdr:row>269</xdr:row>
      <xdr:rowOff>90720</xdr:rowOff>
    </xdr:to>
    <xdr:pic>
      <xdr:nvPicPr>
        <xdr:cNvPr id="82" name="Image 141" descr="2m_gpcl2_invar_bar_code_staff.jpg"/>
        <xdr:cNvPicPr/>
      </xdr:nvPicPr>
      <xdr:blipFill>
        <a:blip r:embed="rId38"/>
        <a:stretch/>
      </xdr:blipFill>
      <xdr:spPr>
        <a:xfrm>
          <a:off x="13345920" y="49462560"/>
          <a:ext cx="1395000" cy="1872360"/>
        </a:xfrm>
        <a:prstGeom prst="rect">
          <a:avLst/>
        </a:prstGeom>
        <a:ln>
          <a:noFill/>
        </a:ln>
      </xdr:spPr>
    </xdr:pic>
    <xdr:clientData/>
  </xdr:twoCellAnchor>
  <xdr:twoCellAnchor editAs="absolute">
    <xdr:from>
      <xdr:col>14</xdr:col>
      <xdr:colOff>165240</xdr:colOff>
      <xdr:row>269</xdr:row>
      <xdr:rowOff>42480</xdr:rowOff>
    </xdr:from>
    <xdr:to>
      <xdr:col>14</xdr:col>
      <xdr:colOff>338040</xdr:colOff>
      <xdr:row>269</xdr:row>
      <xdr:rowOff>110880</xdr:rowOff>
    </xdr:to>
    <xdr:sp>
      <xdr:nvSpPr>
        <xdr:cNvPr id="83" name="CustomShape 1"/>
        <xdr:cNvSpPr/>
      </xdr:nvSpPr>
      <xdr:spPr>
        <a:xfrm flipV="1">
          <a:off x="13950360" y="51286680"/>
          <a:ext cx="172800" cy="68400"/>
        </a:xfrm>
        <a:prstGeom prst="triangle">
          <a:avLst>
            <a:gd name="adj" fmla="val 50000"/>
          </a:avLst>
        </a:prstGeom>
        <a:solidFill>
          <a:srgbClr val="ff0000"/>
        </a:solidFill>
        <a:ln>
          <a:solidFill>
            <a:srgbClr val="c00000"/>
          </a:solidFill>
        </a:ln>
      </xdr:spPr>
      <xdr:style>
        <a:lnRef idx="2">
          <a:schemeClr val="accent1">
            <a:shade val="50000"/>
          </a:schemeClr>
        </a:lnRef>
        <a:fillRef idx="1">
          <a:schemeClr val="accent1"/>
        </a:fillRef>
        <a:effectRef idx="0">
          <a:schemeClr val="accent1"/>
        </a:effectRef>
        <a:fontRef idx="minor"/>
      </xdr:style>
    </xdr:sp>
    <xdr:clientData/>
  </xdr:twoCellAnchor>
  <xdr:twoCellAnchor editAs="absolute">
    <xdr:from>
      <xdr:col>18</xdr:col>
      <xdr:colOff>149400</xdr:colOff>
      <xdr:row>91</xdr:row>
      <xdr:rowOff>3960</xdr:rowOff>
    </xdr:from>
    <xdr:to>
      <xdr:col>23</xdr:col>
      <xdr:colOff>856440</xdr:colOff>
      <xdr:row>93</xdr:row>
      <xdr:rowOff>137520</xdr:rowOff>
    </xdr:to>
    <xdr:sp>
      <xdr:nvSpPr>
        <xdr:cNvPr id="84" name="CustomShape 1"/>
        <xdr:cNvSpPr/>
      </xdr:nvSpPr>
      <xdr:spPr>
        <a:xfrm>
          <a:off x="18439200" y="17339400"/>
          <a:ext cx="5766480" cy="514440"/>
        </a:xfrm>
        <a:prstGeom prst="rect">
          <a:avLst/>
        </a:prstGeom>
        <a:gradFill rotWithShape="0">
          <a:gsLst>
            <a:gs pos="0">
              <a:srgbClr val="800000"/>
            </a:gs>
            <a:gs pos="100000">
              <a:srgbClr val="ffffff"/>
            </a:gs>
          </a:gsLst>
          <a:lin ang="5400000"/>
        </a:gradFill>
        <a:ln>
          <a:noFill/>
        </a:ln>
      </xdr:spPr>
      <xdr:style>
        <a:lnRef idx="2">
          <a:schemeClr val="accent1">
            <a:shade val="50000"/>
          </a:schemeClr>
        </a:lnRef>
        <a:fillRef idx="1">
          <a:schemeClr val="accent1"/>
        </a:fillRef>
        <a:effectRef idx="0">
          <a:schemeClr val="accent1"/>
        </a:effectRef>
        <a:fontRef idx="minor"/>
      </xdr:style>
      <xdr:txBody>
        <a:bodyPr lIns="90000" rIns="90000" tIns="45000" bIns="45000" anchor="ctr">
          <a:noAutofit/>
        </a:bodyPr>
        <a:p>
          <a:pPr algn="ctr">
            <a:lnSpc>
              <a:spcPct val="100000"/>
            </a:lnSpc>
          </a:pPr>
          <a:r>
            <a:rPr b="1" lang="fr-FR" sz="1600" spc="-1" strike="noStrike">
              <a:solidFill>
                <a:srgbClr val="ffffff"/>
              </a:solidFill>
              <a:latin typeface="Calibri"/>
            </a:rPr>
            <a:t>Sécheur 3 Ø 4,572 m lg 48,768 m</a:t>
          </a:r>
          <a:endParaRPr b="0" lang="fr-FR" sz="1600" spc="-1" strike="noStrike">
            <a:latin typeface="Times New Roman"/>
          </a:endParaRPr>
        </a:p>
      </xdr:txBody>
    </xdr:sp>
    <xdr:clientData/>
  </xdr:twoCellAnchor>
  <xdr:twoCellAnchor editAs="absolute">
    <xdr:from>
      <xdr:col>18</xdr:col>
      <xdr:colOff>385920</xdr:colOff>
      <xdr:row>89</xdr:row>
      <xdr:rowOff>159840</xdr:rowOff>
    </xdr:from>
    <xdr:to>
      <xdr:col>18</xdr:col>
      <xdr:colOff>385920</xdr:colOff>
      <xdr:row>94</xdr:row>
      <xdr:rowOff>172800</xdr:rowOff>
    </xdr:to>
    <xdr:sp>
      <xdr:nvSpPr>
        <xdr:cNvPr id="85" name="Line 1"/>
        <xdr:cNvSpPr/>
      </xdr:nvSpPr>
      <xdr:spPr>
        <a:xfrm>
          <a:off x="18675720" y="17114040"/>
          <a:ext cx="0" cy="965520"/>
        </a:xfrm>
        <a:prstGeom prst="line">
          <a:avLst/>
        </a:prstGeom>
        <a:ln>
          <a:solidFill>
            <a:srgbClr val="4a7ebb"/>
          </a:solidFill>
        </a:ln>
      </xdr:spPr>
      <xdr:style>
        <a:lnRef idx="1">
          <a:schemeClr val="accent1"/>
        </a:lnRef>
        <a:fillRef idx="0">
          <a:schemeClr val="accent1"/>
        </a:fillRef>
        <a:effectRef idx="0">
          <a:schemeClr val="accent1"/>
        </a:effectRef>
        <a:fontRef idx="minor"/>
      </xdr:style>
    </xdr:sp>
    <xdr:clientData/>
  </xdr:twoCellAnchor>
  <xdr:twoCellAnchor editAs="absolute">
    <xdr:from>
      <xdr:col>18</xdr:col>
      <xdr:colOff>303120</xdr:colOff>
      <xdr:row>85</xdr:row>
      <xdr:rowOff>133200</xdr:rowOff>
    </xdr:from>
    <xdr:to>
      <xdr:col>18</xdr:col>
      <xdr:colOff>361440</xdr:colOff>
      <xdr:row>90</xdr:row>
      <xdr:rowOff>81000</xdr:rowOff>
    </xdr:to>
    <xdr:sp>
      <xdr:nvSpPr>
        <xdr:cNvPr id="86" name="CustomShape 1"/>
        <xdr:cNvSpPr/>
      </xdr:nvSpPr>
      <xdr:spPr>
        <a:xfrm>
          <a:off x="18592920" y="16325640"/>
          <a:ext cx="58320" cy="900360"/>
        </a:xfrm>
        <a:prstGeom prst="rect">
          <a:avLst/>
        </a:prstGeom>
        <a:noFill/>
        <a:ln w="9360">
          <a:noFill/>
        </a:ln>
      </xdr:spPr>
      <xdr:style>
        <a:lnRef idx="0"/>
        <a:fillRef idx="0"/>
        <a:effectRef idx="0"/>
        <a:fontRef idx="minor"/>
      </xdr:style>
      <xdr:txBody>
        <a:bodyPr lIns="45000" rIns="45000" tIns="90000" bIns="90000" anchor="ctr" vert="vert270" rot="16200000">
          <a:noAutofit/>
        </a:bodyPr>
        <a:p>
          <a:pPr algn="ctr">
            <a:lnSpc>
              <a:spcPct val="100000"/>
            </a:lnSpc>
          </a:pPr>
          <a:r>
            <a:rPr b="0" lang="fr-FR" sz="800" spc="-1" strike="noStrike">
              <a:solidFill>
                <a:srgbClr val="000000"/>
              </a:solidFill>
              <a:latin typeface="Calibri"/>
            </a:rPr>
            <a:t>Section 1 ; 2 m</a:t>
          </a:r>
          <a:endParaRPr b="0" lang="fr-FR" sz="800" spc="-1" strike="noStrike">
            <a:latin typeface="Times New Roman"/>
          </a:endParaRPr>
        </a:p>
      </xdr:txBody>
    </xdr:sp>
    <xdr:clientData/>
  </xdr:twoCellAnchor>
  <xdr:twoCellAnchor editAs="absolute">
    <xdr:from>
      <xdr:col>18</xdr:col>
      <xdr:colOff>504000</xdr:colOff>
      <xdr:row>89</xdr:row>
      <xdr:rowOff>159840</xdr:rowOff>
    </xdr:from>
    <xdr:to>
      <xdr:col>18</xdr:col>
      <xdr:colOff>504000</xdr:colOff>
      <xdr:row>94</xdr:row>
      <xdr:rowOff>172800</xdr:rowOff>
    </xdr:to>
    <xdr:sp>
      <xdr:nvSpPr>
        <xdr:cNvPr id="87" name="Line 1"/>
        <xdr:cNvSpPr/>
      </xdr:nvSpPr>
      <xdr:spPr>
        <a:xfrm>
          <a:off x="18793800" y="17114040"/>
          <a:ext cx="0" cy="965520"/>
        </a:xfrm>
        <a:prstGeom prst="line">
          <a:avLst/>
        </a:prstGeom>
        <a:ln>
          <a:solidFill>
            <a:srgbClr val="4a7ebb"/>
          </a:solidFill>
        </a:ln>
      </xdr:spPr>
      <xdr:style>
        <a:lnRef idx="1">
          <a:schemeClr val="accent1"/>
        </a:lnRef>
        <a:fillRef idx="0">
          <a:schemeClr val="accent1"/>
        </a:fillRef>
        <a:effectRef idx="0">
          <a:schemeClr val="accent1"/>
        </a:effectRef>
        <a:fontRef idx="minor"/>
      </xdr:style>
    </xdr:sp>
    <xdr:clientData/>
  </xdr:twoCellAnchor>
  <xdr:twoCellAnchor editAs="absolute">
    <xdr:from>
      <xdr:col>18</xdr:col>
      <xdr:colOff>421560</xdr:colOff>
      <xdr:row>85</xdr:row>
      <xdr:rowOff>133200</xdr:rowOff>
    </xdr:from>
    <xdr:to>
      <xdr:col>18</xdr:col>
      <xdr:colOff>479880</xdr:colOff>
      <xdr:row>90</xdr:row>
      <xdr:rowOff>81000</xdr:rowOff>
    </xdr:to>
    <xdr:sp>
      <xdr:nvSpPr>
        <xdr:cNvPr id="88" name="CustomShape 1"/>
        <xdr:cNvSpPr/>
      </xdr:nvSpPr>
      <xdr:spPr>
        <a:xfrm>
          <a:off x="18711360" y="16325640"/>
          <a:ext cx="58320" cy="900360"/>
        </a:xfrm>
        <a:prstGeom prst="rect">
          <a:avLst/>
        </a:prstGeom>
        <a:noFill/>
        <a:ln w="9360">
          <a:noFill/>
        </a:ln>
      </xdr:spPr>
      <xdr:style>
        <a:lnRef idx="0"/>
        <a:fillRef idx="0"/>
        <a:effectRef idx="0"/>
        <a:fontRef idx="minor"/>
      </xdr:style>
      <xdr:txBody>
        <a:bodyPr lIns="45000" rIns="45000" tIns="90000" bIns="90000" anchor="ctr" vert="vert270" rot="16200000">
          <a:noAutofit/>
        </a:bodyPr>
        <a:p>
          <a:pPr algn="ctr">
            <a:lnSpc>
              <a:spcPct val="100000"/>
            </a:lnSpc>
          </a:pPr>
          <a:r>
            <a:rPr b="0" lang="fr-FR" sz="800" spc="-1" strike="noStrike">
              <a:solidFill>
                <a:srgbClr val="000000"/>
              </a:solidFill>
              <a:latin typeface="Calibri"/>
            </a:rPr>
            <a:t>Section 2 ; 3 m</a:t>
          </a:r>
          <a:endParaRPr b="0" lang="fr-FR" sz="800" spc="-1" strike="noStrike">
            <a:latin typeface="Times New Roman"/>
          </a:endParaRPr>
        </a:p>
      </xdr:txBody>
    </xdr:sp>
    <xdr:clientData/>
  </xdr:twoCellAnchor>
  <xdr:twoCellAnchor editAs="absolute">
    <xdr:from>
      <xdr:col>18</xdr:col>
      <xdr:colOff>622440</xdr:colOff>
      <xdr:row>89</xdr:row>
      <xdr:rowOff>159840</xdr:rowOff>
    </xdr:from>
    <xdr:to>
      <xdr:col>18</xdr:col>
      <xdr:colOff>622440</xdr:colOff>
      <xdr:row>94</xdr:row>
      <xdr:rowOff>172800</xdr:rowOff>
    </xdr:to>
    <xdr:sp>
      <xdr:nvSpPr>
        <xdr:cNvPr id="89" name="Line 1"/>
        <xdr:cNvSpPr/>
      </xdr:nvSpPr>
      <xdr:spPr>
        <a:xfrm>
          <a:off x="18912240" y="17114040"/>
          <a:ext cx="0" cy="965520"/>
        </a:xfrm>
        <a:prstGeom prst="line">
          <a:avLst/>
        </a:prstGeom>
        <a:ln>
          <a:solidFill>
            <a:srgbClr val="4a7ebb"/>
          </a:solidFill>
        </a:ln>
      </xdr:spPr>
      <xdr:style>
        <a:lnRef idx="1">
          <a:schemeClr val="accent1"/>
        </a:lnRef>
        <a:fillRef idx="0">
          <a:schemeClr val="accent1"/>
        </a:fillRef>
        <a:effectRef idx="0">
          <a:schemeClr val="accent1"/>
        </a:effectRef>
        <a:fontRef idx="minor"/>
      </xdr:style>
    </xdr:sp>
    <xdr:clientData/>
  </xdr:twoCellAnchor>
  <xdr:twoCellAnchor editAs="absolute">
    <xdr:from>
      <xdr:col>18</xdr:col>
      <xdr:colOff>539640</xdr:colOff>
      <xdr:row>85</xdr:row>
      <xdr:rowOff>133200</xdr:rowOff>
    </xdr:from>
    <xdr:to>
      <xdr:col>18</xdr:col>
      <xdr:colOff>597960</xdr:colOff>
      <xdr:row>90</xdr:row>
      <xdr:rowOff>81000</xdr:rowOff>
    </xdr:to>
    <xdr:sp>
      <xdr:nvSpPr>
        <xdr:cNvPr id="90" name="CustomShape 1"/>
        <xdr:cNvSpPr/>
      </xdr:nvSpPr>
      <xdr:spPr>
        <a:xfrm>
          <a:off x="18829440" y="16325640"/>
          <a:ext cx="58320" cy="900360"/>
        </a:xfrm>
        <a:prstGeom prst="rect">
          <a:avLst/>
        </a:prstGeom>
        <a:noFill/>
        <a:ln w="9360">
          <a:noFill/>
        </a:ln>
      </xdr:spPr>
      <xdr:style>
        <a:lnRef idx="0"/>
        <a:fillRef idx="0"/>
        <a:effectRef idx="0"/>
        <a:fontRef idx="minor"/>
      </xdr:style>
      <xdr:txBody>
        <a:bodyPr lIns="45000" rIns="45000" tIns="90000" bIns="90000" anchor="ctr" vert="vert270" rot="16200000">
          <a:noAutofit/>
        </a:bodyPr>
        <a:p>
          <a:pPr algn="ctr">
            <a:lnSpc>
              <a:spcPct val="100000"/>
            </a:lnSpc>
          </a:pPr>
          <a:r>
            <a:rPr b="0" lang="fr-FR" sz="800" spc="-1" strike="noStrike">
              <a:solidFill>
                <a:srgbClr val="000000"/>
              </a:solidFill>
              <a:latin typeface="Calibri"/>
            </a:rPr>
            <a:t>Section 3 ; 4 m</a:t>
          </a:r>
          <a:endParaRPr b="0" lang="fr-FR" sz="800" spc="-1" strike="noStrike">
            <a:latin typeface="Times New Roman"/>
          </a:endParaRPr>
        </a:p>
      </xdr:txBody>
    </xdr:sp>
    <xdr:clientData/>
  </xdr:twoCellAnchor>
  <xdr:twoCellAnchor editAs="absolute">
    <xdr:from>
      <xdr:col>18</xdr:col>
      <xdr:colOff>740520</xdr:colOff>
      <xdr:row>89</xdr:row>
      <xdr:rowOff>159840</xdr:rowOff>
    </xdr:from>
    <xdr:to>
      <xdr:col>18</xdr:col>
      <xdr:colOff>740520</xdr:colOff>
      <xdr:row>94</xdr:row>
      <xdr:rowOff>172800</xdr:rowOff>
    </xdr:to>
    <xdr:sp>
      <xdr:nvSpPr>
        <xdr:cNvPr id="91" name="Line 1"/>
        <xdr:cNvSpPr/>
      </xdr:nvSpPr>
      <xdr:spPr>
        <a:xfrm>
          <a:off x="19030320" y="17114040"/>
          <a:ext cx="0" cy="965520"/>
        </a:xfrm>
        <a:prstGeom prst="line">
          <a:avLst/>
        </a:prstGeom>
        <a:ln>
          <a:solidFill>
            <a:srgbClr val="4a7ebb"/>
          </a:solidFill>
        </a:ln>
      </xdr:spPr>
      <xdr:style>
        <a:lnRef idx="1">
          <a:schemeClr val="accent1"/>
        </a:lnRef>
        <a:fillRef idx="0">
          <a:schemeClr val="accent1"/>
        </a:fillRef>
        <a:effectRef idx="0">
          <a:schemeClr val="accent1"/>
        </a:effectRef>
        <a:fontRef idx="minor"/>
      </xdr:style>
    </xdr:sp>
    <xdr:clientData/>
  </xdr:twoCellAnchor>
  <xdr:twoCellAnchor editAs="absolute">
    <xdr:from>
      <xdr:col>18</xdr:col>
      <xdr:colOff>658080</xdr:colOff>
      <xdr:row>85</xdr:row>
      <xdr:rowOff>133200</xdr:rowOff>
    </xdr:from>
    <xdr:to>
      <xdr:col>18</xdr:col>
      <xdr:colOff>716400</xdr:colOff>
      <xdr:row>90</xdr:row>
      <xdr:rowOff>81000</xdr:rowOff>
    </xdr:to>
    <xdr:sp>
      <xdr:nvSpPr>
        <xdr:cNvPr id="92" name="CustomShape 1"/>
        <xdr:cNvSpPr/>
      </xdr:nvSpPr>
      <xdr:spPr>
        <a:xfrm>
          <a:off x="18947880" y="16325640"/>
          <a:ext cx="58320" cy="900360"/>
        </a:xfrm>
        <a:prstGeom prst="rect">
          <a:avLst/>
        </a:prstGeom>
        <a:noFill/>
        <a:ln w="9360">
          <a:noFill/>
        </a:ln>
      </xdr:spPr>
      <xdr:style>
        <a:lnRef idx="0"/>
        <a:fillRef idx="0"/>
        <a:effectRef idx="0"/>
        <a:fontRef idx="minor"/>
      </xdr:style>
      <xdr:txBody>
        <a:bodyPr lIns="45000" rIns="45000" tIns="90000" bIns="90000" anchor="ctr" vert="vert270" rot="16200000">
          <a:noAutofit/>
        </a:bodyPr>
        <a:p>
          <a:pPr algn="ctr">
            <a:lnSpc>
              <a:spcPct val="100000"/>
            </a:lnSpc>
          </a:pPr>
          <a:r>
            <a:rPr b="0" lang="fr-FR" sz="800" spc="-1" strike="noStrike">
              <a:solidFill>
                <a:srgbClr val="000000"/>
              </a:solidFill>
              <a:latin typeface="Calibri"/>
            </a:rPr>
            <a:t>Section 4 ; 5 m</a:t>
          </a:r>
          <a:endParaRPr b="0" lang="fr-FR" sz="800" spc="-1" strike="noStrike">
            <a:latin typeface="Times New Roman"/>
          </a:endParaRPr>
        </a:p>
      </xdr:txBody>
    </xdr:sp>
    <xdr:clientData/>
  </xdr:twoCellAnchor>
  <xdr:twoCellAnchor editAs="absolute">
    <xdr:from>
      <xdr:col>19</xdr:col>
      <xdr:colOff>42480</xdr:colOff>
      <xdr:row>89</xdr:row>
      <xdr:rowOff>159840</xdr:rowOff>
    </xdr:from>
    <xdr:to>
      <xdr:col>19</xdr:col>
      <xdr:colOff>42480</xdr:colOff>
      <xdr:row>94</xdr:row>
      <xdr:rowOff>172800</xdr:rowOff>
    </xdr:to>
    <xdr:sp>
      <xdr:nvSpPr>
        <xdr:cNvPr id="93" name="Line 1"/>
        <xdr:cNvSpPr/>
      </xdr:nvSpPr>
      <xdr:spPr>
        <a:xfrm>
          <a:off x="19148760" y="17114040"/>
          <a:ext cx="0" cy="965520"/>
        </a:xfrm>
        <a:prstGeom prst="line">
          <a:avLst/>
        </a:prstGeom>
        <a:ln>
          <a:solidFill>
            <a:srgbClr val="4a7ebb"/>
          </a:solidFill>
        </a:ln>
      </xdr:spPr>
      <xdr:style>
        <a:lnRef idx="1">
          <a:schemeClr val="accent1"/>
        </a:lnRef>
        <a:fillRef idx="0">
          <a:schemeClr val="accent1"/>
        </a:fillRef>
        <a:effectRef idx="0">
          <a:schemeClr val="accent1"/>
        </a:effectRef>
        <a:fontRef idx="minor"/>
      </xdr:style>
    </xdr:sp>
    <xdr:clientData/>
  </xdr:twoCellAnchor>
  <xdr:twoCellAnchor editAs="absolute">
    <xdr:from>
      <xdr:col>18</xdr:col>
      <xdr:colOff>776160</xdr:colOff>
      <xdr:row>85</xdr:row>
      <xdr:rowOff>133200</xdr:rowOff>
    </xdr:from>
    <xdr:to>
      <xdr:col>19</xdr:col>
      <xdr:colOff>18000</xdr:colOff>
      <xdr:row>90</xdr:row>
      <xdr:rowOff>81000</xdr:rowOff>
    </xdr:to>
    <xdr:sp>
      <xdr:nvSpPr>
        <xdr:cNvPr id="94" name="CustomShape 1"/>
        <xdr:cNvSpPr/>
      </xdr:nvSpPr>
      <xdr:spPr>
        <a:xfrm>
          <a:off x="19065960" y="16325640"/>
          <a:ext cx="58320" cy="900360"/>
        </a:xfrm>
        <a:prstGeom prst="rect">
          <a:avLst/>
        </a:prstGeom>
        <a:noFill/>
        <a:ln w="9360">
          <a:noFill/>
        </a:ln>
      </xdr:spPr>
      <xdr:style>
        <a:lnRef idx="0"/>
        <a:fillRef idx="0"/>
        <a:effectRef idx="0"/>
        <a:fontRef idx="minor"/>
      </xdr:style>
      <xdr:txBody>
        <a:bodyPr lIns="45000" rIns="45000" tIns="90000" bIns="90000" anchor="ctr" vert="vert270" rot="16200000">
          <a:noAutofit/>
        </a:bodyPr>
        <a:p>
          <a:pPr algn="ctr">
            <a:lnSpc>
              <a:spcPct val="100000"/>
            </a:lnSpc>
          </a:pPr>
          <a:r>
            <a:rPr b="0" lang="fr-FR" sz="800" spc="-1" strike="noStrike">
              <a:solidFill>
                <a:srgbClr val="000000"/>
              </a:solidFill>
              <a:latin typeface="Calibri"/>
            </a:rPr>
            <a:t>Section 5 ; 6 m</a:t>
          </a:r>
          <a:endParaRPr b="0" lang="fr-FR" sz="800" spc="-1" strike="noStrike">
            <a:latin typeface="Times New Roman"/>
          </a:endParaRPr>
        </a:p>
      </xdr:txBody>
    </xdr:sp>
    <xdr:clientData/>
  </xdr:twoCellAnchor>
  <xdr:twoCellAnchor editAs="absolute">
    <xdr:from>
      <xdr:col>19</xdr:col>
      <xdr:colOff>160560</xdr:colOff>
      <xdr:row>89</xdr:row>
      <xdr:rowOff>159840</xdr:rowOff>
    </xdr:from>
    <xdr:to>
      <xdr:col>19</xdr:col>
      <xdr:colOff>160560</xdr:colOff>
      <xdr:row>94</xdr:row>
      <xdr:rowOff>172800</xdr:rowOff>
    </xdr:to>
    <xdr:sp>
      <xdr:nvSpPr>
        <xdr:cNvPr id="95" name="Line 1"/>
        <xdr:cNvSpPr/>
      </xdr:nvSpPr>
      <xdr:spPr>
        <a:xfrm>
          <a:off x="19266840" y="17114040"/>
          <a:ext cx="0" cy="965520"/>
        </a:xfrm>
        <a:prstGeom prst="line">
          <a:avLst/>
        </a:prstGeom>
        <a:ln>
          <a:solidFill>
            <a:srgbClr val="4a7ebb"/>
          </a:solidFill>
        </a:ln>
      </xdr:spPr>
      <xdr:style>
        <a:lnRef idx="1">
          <a:schemeClr val="accent1"/>
        </a:lnRef>
        <a:fillRef idx="0">
          <a:schemeClr val="accent1"/>
        </a:fillRef>
        <a:effectRef idx="0">
          <a:schemeClr val="accent1"/>
        </a:effectRef>
        <a:fontRef idx="minor"/>
      </xdr:style>
    </xdr:sp>
    <xdr:clientData/>
  </xdr:twoCellAnchor>
  <xdr:twoCellAnchor editAs="absolute">
    <xdr:from>
      <xdr:col>19</xdr:col>
      <xdr:colOff>78120</xdr:colOff>
      <xdr:row>85</xdr:row>
      <xdr:rowOff>133200</xdr:rowOff>
    </xdr:from>
    <xdr:to>
      <xdr:col>19</xdr:col>
      <xdr:colOff>136440</xdr:colOff>
      <xdr:row>90</xdr:row>
      <xdr:rowOff>81000</xdr:rowOff>
    </xdr:to>
    <xdr:sp>
      <xdr:nvSpPr>
        <xdr:cNvPr id="96" name="CustomShape 1"/>
        <xdr:cNvSpPr/>
      </xdr:nvSpPr>
      <xdr:spPr>
        <a:xfrm>
          <a:off x="19184400" y="16325640"/>
          <a:ext cx="58320" cy="900360"/>
        </a:xfrm>
        <a:prstGeom prst="rect">
          <a:avLst/>
        </a:prstGeom>
        <a:noFill/>
        <a:ln w="9360">
          <a:noFill/>
        </a:ln>
      </xdr:spPr>
      <xdr:style>
        <a:lnRef idx="0"/>
        <a:fillRef idx="0"/>
        <a:effectRef idx="0"/>
        <a:fontRef idx="minor"/>
      </xdr:style>
      <xdr:txBody>
        <a:bodyPr lIns="45000" rIns="45000" tIns="90000" bIns="90000" anchor="ctr" vert="vert270" rot="16200000">
          <a:noAutofit/>
        </a:bodyPr>
        <a:p>
          <a:pPr algn="ctr">
            <a:lnSpc>
              <a:spcPct val="100000"/>
            </a:lnSpc>
          </a:pPr>
          <a:r>
            <a:rPr b="0" lang="fr-FR" sz="800" spc="-1" strike="noStrike">
              <a:solidFill>
                <a:srgbClr val="000000"/>
              </a:solidFill>
              <a:latin typeface="Calibri"/>
            </a:rPr>
            <a:t>Section 6 ; 7 m</a:t>
          </a:r>
          <a:endParaRPr b="0" lang="fr-FR" sz="800" spc="-1" strike="noStrike">
            <a:latin typeface="Times New Roman"/>
          </a:endParaRPr>
        </a:p>
      </xdr:txBody>
    </xdr:sp>
    <xdr:clientData/>
  </xdr:twoCellAnchor>
  <xdr:twoCellAnchor editAs="absolute">
    <xdr:from>
      <xdr:col>19</xdr:col>
      <xdr:colOff>279000</xdr:colOff>
      <xdr:row>89</xdr:row>
      <xdr:rowOff>159840</xdr:rowOff>
    </xdr:from>
    <xdr:to>
      <xdr:col>19</xdr:col>
      <xdr:colOff>279000</xdr:colOff>
      <xdr:row>94</xdr:row>
      <xdr:rowOff>172800</xdr:rowOff>
    </xdr:to>
    <xdr:sp>
      <xdr:nvSpPr>
        <xdr:cNvPr id="97" name="Line 1"/>
        <xdr:cNvSpPr/>
      </xdr:nvSpPr>
      <xdr:spPr>
        <a:xfrm>
          <a:off x="19385280" y="17114040"/>
          <a:ext cx="0" cy="965520"/>
        </a:xfrm>
        <a:prstGeom prst="line">
          <a:avLst/>
        </a:prstGeom>
        <a:ln>
          <a:solidFill>
            <a:srgbClr val="4a7ebb"/>
          </a:solidFill>
        </a:ln>
      </xdr:spPr>
      <xdr:style>
        <a:lnRef idx="1">
          <a:schemeClr val="accent1"/>
        </a:lnRef>
        <a:fillRef idx="0">
          <a:schemeClr val="accent1"/>
        </a:fillRef>
        <a:effectRef idx="0">
          <a:schemeClr val="accent1"/>
        </a:effectRef>
        <a:fontRef idx="minor"/>
      </xdr:style>
    </xdr:sp>
    <xdr:clientData/>
  </xdr:twoCellAnchor>
  <xdr:twoCellAnchor editAs="absolute">
    <xdr:from>
      <xdr:col>19</xdr:col>
      <xdr:colOff>196200</xdr:colOff>
      <xdr:row>85</xdr:row>
      <xdr:rowOff>133200</xdr:rowOff>
    </xdr:from>
    <xdr:to>
      <xdr:col>19</xdr:col>
      <xdr:colOff>254520</xdr:colOff>
      <xdr:row>90</xdr:row>
      <xdr:rowOff>81000</xdr:rowOff>
    </xdr:to>
    <xdr:sp>
      <xdr:nvSpPr>
        <xdr:cNvPr id="98" name="CustomShape 1"/>
        <xdr:cNvSpPr/>
      </xdr:nvSpPr>
      <xdr:spPr>
        <a:xfrm>
          <a:off x="19302480" y="16325640"/>
          <a:ext cx="58320" cy="900360"/>
        </a:xfrm>
        <a:prstGeom prst="rect">
          <a:avLst/>
        </a:prstGeom>
        <a:noFill/>
        <a:ln w="9360">
          <a:noFill/>
        </a:ln>
      </xdr:spPr>
      <xdr:style>
        <a:lnRef idx="0"/>
        <a:fillRef idx="0"/>
        <a:effectRef idx="0"/>
        <a:fontRef idx="minor"/>
      </xdr:style>
      <xdr:txBody>
        <a:bodyPr lIns="45000" rIns="45000" tIns="90000" bIns="90000" anchor="ctr" vert="vert270" rot="16200000">
          <a:noAutofit/>
        </a:bodyPr>
        <a:p>
          <a:pPr algn="ctr">
            <a:lnSpc>
              <a:spcPct val="100000"/>
            </a:lnSpc>
          </a:pPr>
          <a:r>
            <a:rPr b="0" lang="fr-FR" sz="800" spc="-1" strike="noStrike">
              <a:solidFill>
                <a:srgbClr val="000000"/>
              </a:solidFill>
              <a:latin typeface="Calibri"/>
            </a:rPr>
            <a:t>Section 7 ; 8 m</a:t>
          </a:r>
          <a:endParaRPr b="0" lang="fr-FR" sz="800" spc="-1" strike="noStrike">
            <a:latin typeface="Times New Roman"/>
          </a:endParaRPr>
        </a:p>
      </xdr:txBody>
    </xdr:sp>
    <xdr:clientData/>
  </xdr:twoCellAnchor>
  <xdr:twoCellAnchor editAs="absolute">
    <xdr:from>
      <xdr:col>19</xdr:col>
      <xdr:colOff>592200</xdr:colOff>
      <xdr:row>89</xdr:row>
      <xdr:rowOff>159840</xdr:rowOff>
    </xdr:from>
    <xdr:to>
      <xdr:col>19</xdr:col>
      <xdr:colOff>592200</xdr:colOff>
      <xdr:row>94</xdr:row>
      <xdr:rowOff>172800</xdr:rowOff>
    </xdr:to>
    <xdr:sp>
      <xdr:nvSpPr>
        <xdr:cNvPr id="99" name="Line 1"/>
        <xdr:cNvSpPr/>
      </xdr:nvSpPr>
      <xdr:spPr>
        <a:xfrm>
          <a:off x="19698480" y="17114040"/>
          <a:ext cx="0" cy="965520"/>
        </a:xfrm>
        <a:prstGeom prst="line">
          <a:avLst/>
        </a:prstGeom>
        <a:ln>
          <a:solidFill>
            <a:srgbClr val="4a7ebb"/>
          </a:solidFill>
        </a:ln>
      </xdr:spPr>
      <xdr:style>
        <a:lnRef idx="1">
          <a:schemeClr val="accent1"/>
        </a:lnRef>
        <a:fillRef idx="0">
          <a:schemeClr val="accent1"/>
        </a:fillRef>
        <a:effectRef idx="0">
          <a:schemeClr val="accent1"/>
        </a:effectRef>
        <a:fontRef idx="minor"/>
      </xdr:style>
    </xdr:sp>
    <xdr:clientData/>
  </xdr:twoCellAnchor>
  <xdr:twoCellAnchor editAs="absolute">
    <xdr:from>
      <xdr:col>19</xdr:col>
      <xdr:colOff>509760</xdr:colOff>
      <xdr:row>85</xdr:row>
      <xdr:rowOff>133200</xdr:rowOff>
    </xdr:from>
    <xdr:to>
      <xdr:col>19</xdr:col>
      <xdr:colOff>568080</xdr:colOff>
      <xdr:row>90</xdr:row>
      <xdr:rowOff>81000</xdr:rowOff>
    </xdr:to>
    <xdr:sp>
      <xdr:nvSpPr>
        <xdr:cNvPr id="100" name="CustomShape 1"/>
        <xdr:cNvSpPr/>
      </xdr:nvSpPr>
      <xdr:spPr>
        <a:xfrm>
          <a:off x="19616040" y="16325640"/>
          <a:ext cx="58320" cy="900360"/>
        </a:xfrm>
        <a:prstGeom prst="rect">
          <a:avLst/>
        </a:prstGeom>
        <a:noFill/>
        <a:ln w="9360">
          <a:noFill/>
        </a:ln>
      </xdr:spPr>
      <xdr:style>
        <a:lnRef idx="0"/>
        <a:fillRef idx="0"/>
        <a:effectRef idx="0"/>
        <a:fontRef idx="minor"/>
      </xdr:style>
      <xdr:txBody>
        <a:bodyPr lIns="45000" rIns="45000" tIns="90000" bIns="90000" anchor="ctr" vert="vert270" rot="16200000">
          <a:noAutofit/>
        </a:bodyPr>
        <a:p>
          <a:pPr algn="ctr">
            <a:lnSpc>
              <a:spcPct val="100000"/>
            </a:lnSpc>
          </a:pPr>
          <a:r>
            <a:rPr b="0" lang="fr-FR" sz="800" spc="-1" strike="noStrike">
              <a:solidFill>
                <a:srgbClr val="000000"/>
              </a:solidFill>
              <a:latin typeface="Calibri"/>
            </a:rPr>
            <a:t>Section 8 ; 10,65 m</a:t>
          </a:r>
          <a:endParaRPr b="0" lang="fr-FR" sz="800" spc="-1" strike="noStrike">
            <a:latin typeface="Times New Roman"/>
          </a:endParaRPr>
        </a:p>
      </xdr:txBody>
    </xdr:sp>
    <xdr:clientData/>
  </xdr:twoCellAnchor>
  <xdr:twoCellAnchor editAs="absolute">
    <xdr:from>
      <xdr:col>19</xdr:col>
      <xdr:colOff>681120</xdr:colOff>
      <xdr:row>89</xdr:row>
      <xdr:rowOff>159840</xdr:rowOff>
    </xdr:from>
    <xdr:to>
      <xdr:col>19</xdr:col>
      <xdr:colOff>681120</xdr:colOff>
      <xdr:row>94</xdr:row>
      <xdr:rowOff>172800</xdr:rowOff>
    </xdr:to>
    <xdr:sp>
      <xdr:nvSpPr>
        <xdr:cNvPr id="101" name="Line 1"/>
        <xdr:cNvSpPr/>
      </xdr:nvSpPr>
      <xdr:spPr>
        <a:xfrm>
          <a:off x="19787400" y="17114040"/>
          <a:ext cx="0" cy="965520"/>
        </a:xfrm>
        <a:prstGeom prst="line">
          <a:avLst/>
        </a:prstGeom>
        <a:ln>
          <a:solidFill>
            <a:srgbClr val="4a7ebb"/>
          </a:solidFill>
        </a:ln>
      </xdr:spPr>
      <xdr:style>
        <a:lnRef idx="1">
          <a:schemeClr val="accent1"/>
        </a:lnRef>
        <a:fillRef idx="0">
          <a:schemeClr val="accent1"/>
        </a:fillRef>
        <a:effectRef idx="0">
          <a:schemeClr val="accent1"/>
        </a:effectRef>
        <a:fontRef idx="minor"/>
      </xdr:style>
    </xdr:sp>
    <xdr:clientData/>
  </xdr:twoCellAnchor>
  <xdr:twoCellAnchor editAs="absolute">
    <xdr:from>
      <xdr:col>19</xdr:col>
      <xdr:colOff>598320</xdr:colOff>
      <xdr:row>85</xdr:row>
      <xdr:rowOff>133200</xdr:rowOff>
    </xdr:from>
    <xdr:to>
      <xdr:col>19</xdr:col>
      <xdr:colOff>656640</xdr:colOff>
      <xdr:row>90</xdr:row>
      <xdr:rowOff>81000</xdr:rowOff>
    </xdr:to>
    <xdr:sp>
      <xdr:nvSpPr>
        <xdr:cNvPr id="102" name="CustomShape 1"/>
        <xdr:cNvSpPr/>
      </xdr:nvSpPr>
      <xdr:spPr>
        <a:xfrm>
          <a:off x="19704600" y="16325640"/>
          <a:ext cx="58320" cy="900360"/>
        </a:xfrm>
        <a:prstGeom prst="rect">
          <a:avLst/>
        </a:prstGeom>
        <a:noFill/>
        <a:ln w="9360">
          <a:noFill/>
        </a:ln>
      </xdr:spPr>
      <xdr:style>
        <a:lnRef idx="0"/>
        <a:fillRef idx="0"/>
        <a:effectRef idx="0"/>
        <a:fontRef idx="minor"/>
      </xdr:style>
      <xdr:txBody>
        <a:bodyPr lIns="45000" rIns="45000" tIns="90000" bIns="90000" anchor="ctr" vert="vert270" rot="16200000">
          <a:noAutofit/>
        </a:bodyPr>
        <a:p>
          <a:pPr algn="ctr">
            <a:lnSpc>
              <a:spcPct val="100000"/>
            </a:lnSpc>
          </a:pPr>
          <a:r>
            <a:rPr b="0" lang="fr-FR" sz="800" spc="-1" strike="noStrike">
              <a:solidFill>
                <a:srgbClr val="000000"/>
              </a:solidFill>
              <a:latin typeface="Calibri"/>
            </a:rPr>
            <a:t>Section 9 ; 11,4 m</a:t>
          </a:r>
          <a:endParaRPr b="0" lang="fr-FR" sz="800" spc="-1" strike="noStrike">
            <a:latin typeface="Times New Roman"/>
          </a:endParaRPr>
        </a:p>
      </xdr:txBody>
    </xdr:sp>
    <xdr:clientData/>
  </xdr:twoCellAnchor>
  <xdr:twoCellAnchor editAs="absolute">
    <xdr:from>
      <xdr:col>20</xdr:col>
      <xdr:colOff>23040</xdr:colOff>
      <xdr:row>89</xdr:row>
      <xdr:rowOff>159840</xdr:rowOff>
    </xdr:from>
    <xdr:to>
      <xdr:col>20</xdr:col>
      <xdr:colOff>23040</xdr:colOff>
      <xdr:row>94</xdr:row>
      <xdr:rowOff>172800</xdr:rowOff>
    </xdr:to>
    <xdr:sp>
      <xdr:nvSpPr>
        <xdr:cNvPr id="103" name="Line 1"/>
        <xdr:cNvSpPr/>
      </xdr:nvSpPr>
      <xdr:spPr>
        <a:xfrm>
          <a:off x="19904760" y="17114040"/>
          <a:ext cx="0" cy="965520"/>
        </a:xfrm>
        <a:prstGeom prst="line">
          <a:avLst/>
        </a:prstGeom>
        <a:ln>
          <a:solidFill>
            <a:srgbClr val="4a7ebb"/>
          </a:solidFill>
        </a:ln>
      </xdr:spPr>
      <xdr:style>
        <a:lnRef idx="1">
          <a:schemeClr val="accent1"/>
        </a:lnRef>
        <a:fillRef idx="0">
          <a:schemeClr val="accent1"/>
        </a:fillRef>
        <a:effectRef idx="0">
          <a:schemeClr val="accent1"/>
        </a:effectRef>
        <a:fontRef idx="minor"/>
      </xdr:style>
    </xdr:sp>
    <xdr:clientData/>
  </xdr:twoCellAnchor>
  <xdr:twoCellAnchor editAs="absolute">
    <xdr:from>
      <xdr:col>19</xdr:col>
      <xdr:colOff>716760</xdr:colOff>
      <xdr:row>85</xdr:row>
      <xdr:rowOff>133200</xdr:rowOff>
    </xdr:from>
    <xdr:to>
      <xdr:col>19</xdr:col>
      <xdr:colOff>775080</xdr:colOff>
      <xdr:row>90</xdr:row>
      <xdr:rowOff>81000</xdr:rowOff>
    </xdr:to>
    <xdr:sp>
      <xdr:nvSpPr>
        <xdr:cNvPr id="104" name="CustomShape 1"/>
        <xdr:cNvSpPr/>
      </xdr:nvSpPr>
      <xdr:spPr>
        <a:xfrm>
          <a:off x="19823040" y="16325640"/>
          <a:ext cx="58320" cy="900360"/>
        </a:xfrm>
        <a:prstGeom prst="rect">
          <a:avLst/>
        </a:prstGeom>
        <a:noFill/>
        <a:ln w="9360">
          <a:noFill/>
        </a:ln>
      </xdr:spPr>
      <xdr:style>
        <a:lnRef idx="0"/>
        <a:fillRef idx="0"/>
        <a:effectRef idx="0"/>
        <a:fontRef idx="minor"/>
      </xdr:style>
      <xdr:txBody>
        <a:bodyPr lIns="45000" rIns="45000" tIns="90000" bIns="90000" anchor="ctr" vert="vert270" rot="16200000">
          <a:noAutofit/>
        </a:bodyPr>
        <a:p>
          <a:pPr algn="ctr">
            <a:lnSpc>
              <a:spcPct val="100000"/>
            </a:lnSpc>
          </a:pPr>
          <a:r>
            <a:rPr b="0" lang="fr-FR" sz="800" spc="-1" strike="noStrike">
              <a:solidFill>
                <a:srgbClr val="000000"/>
              </a:solidFill>
              <a:latin typeface="Calibri"/>
            </a:rPr>
            <a:t>Section 10 ; 12,4 m</a:t>
          </a:r>
          <a:endParaRPr b="0" lang="fr-FR" sz="800" spc="-1" strike="noStrike">
            <a:latin typeface="Times New Roman"/>
          </a:endParaRPr>
        </a:p>
      </xdr:txBody>
    </xdr:sp>
    <xdr:clientData/>
  </xdr:twoCellAnchor>
  <xdr:twoCellAnchor editAs="absolute">
    <xdr:from>
      <xdr:col>20</xdr:col>
      <xdr:colOff>259560</xdr:colOff>
      <xdr:row>89</xdr:row>
      <xdr:rowOff>159840</xdr:rowOff>
    </xdr:from>
    <xdr:to>
      <xdr:col>20</xdr:col>
      <xdr:colOff>259560</xdr:colOff>
      <xdr:row>94</xdr:row>
      <xdr:rowOff>172800</xdr:rowOff>
    </xdr:to>
    <xdr:sp>
      <xdr:nvSpPr>
        <xdr:cNvPr id="105" name="Line 1"/>
        <xdr:cNvSpPr/>
      </xdr:nvSpPr>
      <xdr:spPr>
        <a:xfrm>
          <a:off x="20141280" y="17114040"/>
          <a:ext cx="0" cy="965520"/>
        </a:xfrm>
        <a:prstGeom prst="line">
          <a:avLst/>
        </a:prstGeom>
        <a:ln>
          <a:solidFill>
            <a:srgbClr val="4a7ebb"/>
          </a:solidFill>
        </a:ln>
      </xdr:spPr>
      <xdr:style>
        <a:lnRef idx="1">
          <a:schemeClr val="accent1"/>
        </a:lnRef>
        <a:fillRef idx="0">
          <a:schemeClr val="accent1"/>
        </a:fillRef>
        <a:effectRef idx="0">
          <a:schemeClr val="accent1"/>
        </a:effectRef>
        <a:fontRef idx="minor"/>
      </xdr:style>
    </xdr:sp>
    <xdr:clientData/>
  </xdr:twoCellAnchor>
  <xdr:twoCellAnchor editAs="absolute">
    <xdr:from>
      <xdr:col>20</xdr:col>
      <xdr:colOff>177120</xdr:colOff>
      <xdr:row>85</xdr:row>
      <xdr:rowOff>133200</xdr:rowOff>
    </xdr:from>
    <xdr:to>
      <xdr:col>20</xdr:col>
      <xdr:colOff>235440</xdr:colOff>
      <xdr:row>90</xdr:row>
      <xdr:rowOff>81000</xdr:rowOff>
    </xdr:to>
    <xdr:sp>
      <xdr:nvSpPr>
        <xdr:cNvPr id="106" name="CustomShape 1"/>
        <xdr:cNvSpPr/>
      </xdr:nvSpPr>
      <xdr:spPr>
        <a:xfrm>
          <a:off x="20058840" y="16325640"/>
          <a:ext cx="58320" cy="900360"/>
        </a:xfrm>
        <a:prstGeom prst="rect">
          <a:avLst/>
        </a:prstGeom>
        <a:noFill/>
        <a:ln w="9360">
          <a:noFill/>
        </a:ln>
      </xdr:spPr>
      <xdr:style>
        <a:lnRef idx="0"/>
        <a:fillRef idx="0"/>
        <a:effectRef idx="0"/>
        <a:fontRef idx="minor"/>
      </xdr:style>
      <xdr:txBody>
        <a:bodyPr lIns="45000" rIns="45000" tIns="90000" bIns="90000" anchor="ctr" vert="vert270" rot="16200000">
          <a:noAutofit/>
        </a:bodyPr>
        <a:p>
          <a:pPr algn="ctr">
            <a:lnSpc>
              <a:spcPct val="100000"/>
            </a:lnSpc>
          </a:pPr>
          <a:r>
            <a:rPr b="0" lang="fr-FR" sz="800" spc="-1" strike="noStrike">
              <a:solidFill>
                <a:srgbClr val="000000"/>
              </a:solidFill>
              <a:latin typeface="Calibri"/>
            </a:rPr>
            <a:t>Section 11 ; 14,4 m</a:t>
          </a:r>
          <a:endParaRPr b="0" lang="fr-FR" sz="800" spc="-1" strike="noStrike">
            <a:latin typeface="Times New Roman"/>
          </a:endParaRPr>
        </a:p>
      </xdr:txBody>
    </xdr:sp>
    <xdr:clientData/>
  </xdr:twoCellAnchor>
  <xdr:twoCellAnchor editAs="absolute">
    <xdr:from>
      <xdr:col>20</xdr:col>
      <xdr:colOff>378000</xdr:colOff>
      <xdr:row>89</xdr:row>
      <xdr:rowOff>159840</xdr:rowOff>
    </xdr:from>
    <xdr:to>
      <xdr:col>20</xdr:col>
      <xdr:colOff>378000</xdr:colOff>
      <xdr:row>94</xdr:row>
      <xdr:rowOff>172800</xdr:rowOff>
    </xdr:to>
    <xdr:sp>
      <xdr:nvSpPr>
        <xdr:cNvPr id="107" name="Line 1"/>
        <xdr:cNvSpPr/>
      </xdr:nvSpPr>
      <xdr:spPr>
        <a:xfrm>
          <a:off x="20259720" y="17114040"/>
          <a:ext cx="0" cy="965520"/>
        </a:xfrm>
        <a:prstGeom prst="line">
          <a:avLst/>
        </a:prstGeom>
        <a:ln>
          <a:solidFill>
            <a:srgbClr val="4a7ebb"/>
          </a:solidFill>
        </a:ln>
      </xdr:spPr>
      <xdr:style>
        <a:lnRef idx="1">
          <a:schemeClr val="accent1"/>
        </a:lnRef>
        <a:fillRef idx="0">
          <a:schemeClr val="accent1"/>
        </a:fillRef>
        <a:effectRef idx="0">
          <a:schemeClr val="accent1"/>
        </a:effectRef>
        <a:fontRef idx="minor"/>
      </xdr:style>
    </xdr:sp>
    <xdr:clientData/>
  </xdr:twoCellAnchor>
  <xdr:twoCellAnchor editAs="absolute">
    <xdr:from>
      <xdr:col>20</xdr:col>
      <xdr:colOff>295200</xdr:colOff>
      <xdr:row>85</xdr:row>
      <xdr:rowOff>133200</xdr:rowOff>
    </xdr:from>
    <xdr:to>
      <xdr:col>20</xdr:col>
      <xdr:colOff>353520</xdr:colOff>
      <xdr:row>90</xdr:row>
      <xdr:rowOff>81000</xdr:rowOff>
    </xdr:to>
    <xdr:sp>
      <xdr:nvSpPr>
        <xdr:cNvPr id="108" name="CustomShape 1"/>
        <xdr:cNvSpPr/>
      </xdr:nvSpPr>
      <xdr:spPr>
        <a:xfrm>
          <a:off x="20176920" y="16325640"/>
          <a:ext cx="58320" cy="900360"/>
        </a:xfrm>
        <a:prstGeom prst="rect">
          <a:avLst/>
        </a:prstGeom>
        <a:noFill/>
        <a:ln w="9360">
          <a:noFill/>
        </a:ln>
      </xdr:spPr>
      <xdr:style>
        <a:lnRef idx="0"/>
        <a:fillRef idx="0"/>
        <a:effectRef idx="0"/>
        <a:fontRef idx="minor"/>
      </xdr:style>
      <xdr:txBody>
        <a:bodyPr lIns="45000" rIns="45000" tIns="90000" bIns="90000" anchor="ctr" vert="vert270" rot="16200000">
          <a:noAutofit/>
        </a:bodyPr>
        <a:p>
          <a:pPr algn="ctr">
            <a:lnSpc>
              <a:spcPct val="100000"/>
            </a:lnSpc>
          </a:pPr>
          <a:r>
            <a:rPr b="0" lang="fr-FR" sz="800" spc="-1" strike="noStrike">
              <a:solidFill>
                <a:srgbClr val="000000"/>
              </a:solidFill>
              <a:latin typeface="Calibri"/>
            </a:rPr>
            <a:t>Section 12 ; 15,4 m</a:t>
          </a:r>
          <a:endParaRPr b="0" lang="fr-FR" sz="800" spc="-1" strike="noStrike">
            <a:latin typeface="Times New Roman"/>
          </a:endParaRPr>
        </a:p>
      </xdr:txBody>
    </xdr:sp>
    <xdr:clientData/>
  </xdr:twoCellAnchor>
  <xdr:twoCellAnchor editAs="absolute">
    <xdr:from>
      <xdr:col>20</xdr:col>
      <xdr:colOff>496080</xdr:colOff>
      <xdr:row>89</xdr:row>
      <xdr:rowOff>159840</xdr:rowOff>
    </xdr:from>
    <xdr:to>
      <xdr:col>20</xdr:col>
      <xdr:colOff>496080</xdr:colOff>
      <xdr:row>94</xdr:row>
      <xdr:rowOff>172800</xdr:rowOff>
    </xdr:to>
    <xdr:sp>
      <xdr:nvSpPr>
        <xdr:cNvPr id="109" name="Line 1"/>
        <xdr:cNvSpPr/>
      </xdr:nvSpPr>
      <xdr:spPr>
        <a:xfrm>
          <a:off x="20377800" y="17114040"/>
          <a:ext cx="0" cy="965520"/>
        </a:xfrm>
        <a:prstGeom prst="line">
          <a:avLst/>
        </a:prstGeom>
        <a:ln>
          <a:solidFill>
            <a:srgbClr val="4a7ebb"/>
          </a:solidFill>
        </a:ln>
      </xdr:spPr>
      <xdr:style>
        <a:lnRef idx="1">
          <a:schemeClr val="accent1"/>
        </a:lnRef>
        <a:fillRef idx="0">
          <a:schemeClr val="accent1"/>
        </a:fillRef>
        <a:effectRef idx="0">
          <a:schemeClr val="accent1"/>
        </a:effectRef>
        <a:fontRef idx="minor"/>
      </xdr:style>
    </xdr:sp>
    <xdr:clientData/>
  </xdr:twoCellAnchor>
  <xdr:twoCellAnchor editAs="absolute">
    <xdr:from>
      <xdr:col>20</xdr:col>
      <xdr:colOff>413640</xdr:colOff>
      <xdr:row>85</xdr:row>
      <xdr:rowOff>133200</xdr:rowOff>
    </xdr:from>
    <xdr:to>
      <xdr:col>20</xdr:col>
      <xdr:colOff>471960</xdr:colOff>
      <xdr:row>90</xdr:row>
      <xdr:rowOff>81000</xdr:rowOff>
    </xdr:to>
    <xdr:sp>
      <xdr:nvSpPr>
        <xdr:cNvPr id="110" name="CustomShape 1"/>
        <xdr:cNvSpPr/>
      </xdr:nvSpPr>
      <xdr:spPr>
        <a:xfrm>
          <a:off x="20295360" y="16325640"/>
          <a:ext cx="58320" cy="900360"/>
        </a:xfrm>
        <a:prstGeom prst="rect">
          <a:avLst/>
        </a:prstGeom>
        <a:noFill/>
        <a:ln w="9360">
          <a:noFill/>
        </a:ln>
      </xdr:spPr>
      <xdr:style>
        <a:lnRef idx="0"/>
        <a:fillRef idx="0"/>
        <a:effectRef idx="0"/>
        <a:fontRef idx="minor"/>
      </xdr:style>
      <xdr:txBody>
        <a:bodyPr lIns="45000" rIns="45000" tIns="90000" bIns="90000" anchor="ctr" vert="vert270" rot="16200000">
          <a:noAutofit/>
        </a:bodyPr>
        <a:p>
          <a:pPr algn="ctr">
            <a:lnSpc>
              <a:spcPct val="100000"/>
            </a:lnSpc>
          </a:pPr>
          <a:r>
            <a:rPr b="0" lang="fr-FR" sz="800" spc="-1" strike="noStrike">
              <a:solidFill>
                <a:srgbClr val="000000"/>
              </a:solidFill>
              <a:latin typeface="Calibri"/>
            </a:rPr>
            <a:t>Section 13 ; 16,4 m</a:t>
          </a:r>
          <a:endParaRPr b="0" lang="fr-FR" sz="800" spc="-1" strike="noStrike">
            <a:latin typeface="Times New Roman"/>
          </a:endParaRPr>
        </a:p>
      </xdr:txBody>
    </xdr:sp>
    <xdr:clientData/>
  </xdr:twoCellAnchor>
  <xdr:twoCellAnchor editAs="absolute">
    <xdr:from>
      <xdr:col>20</xdr:col>
      <xdr:colOff>614520</xdr:colOff>
      <xdr:row>89</xdr:row>
      <xdr:rowOff>159840</xdr:rowOff>
    </xdr:from>
    <xdr:to>
      <xdr:col>20</xdr:col>
      <xdr:colOff>614520</xdr:colOff>
      <xdr:row>94</xdr:row>
      <xdr:rowOff>172800</xdr:rowOff>
    </xdr:to>
    <xdr:sp>
      <xdr:nvSpPr>
        <xdr:cNvPr id="111" name="Line 1"/>
        <xdr:cNvSpPr/>
      </xdr:nvSpPr>
      <xdr:spPr>
        <a:xfrm>
          <a:off x="20496240" y="17114040"/>
          <a:ext cx="0" cy="965520"/>
        </a:xfrm>
        <a:prstGeom prst="line">
          <a:avLst/>
        </a:prstGeom>
        <a:ln>
          <a:solidFill>
            <a:srgbClr val="4a7ebb"/>
          </a:solidFill>
        </a:ln>
      </xdr:spPr>
      <xdr:style>
        <a:lnRef idx="1">
          <a:schemeClr val="accent1"/>
        </a:lnRef>
        <a:fillRef idx="0">
          <a:schemeClr val="accent1"/>
        </a:fillRef>
        <a:effectRef idx="0">
          <a:schemeClr val="accent1"/>
        </a:effectRef>
        <a:fontRef idx="minor"/>
      </xdr:style>
    </xdr:sp>
    <xdr:clientData/>
  </xdr:twoCellAnchor>
  <xdr:twoCellAnchor editAs="absolute">
    <xdr:from>
      <xdr:col>20</xdr:col>
      <xdr:colOff>531720</xdr:colOff>
      <xdr:row>85</xdr:row>
      <xdr:rowOff>133200</xdr:rowOff>
    </xdr:from>
    <xdr:to>
      <xdr:col>20</xdr:col>
      <xdr:colOff>590040</xdr:colOff>
      <xdr:row>90</xdr:row>
      <xdr:rowOff>81000</xdr:rowOff>
    </xdr:to>
    <xdr:sp>
      <xdr:nvSpPr>
        <xdr:cNvPr id="112" name="CustomShape 1"/>
        <xdr:cNvSpPr/>
      </xdr:nvSpPr>
      <xdr:spPr>
        <a:xfrm>
          <a:off x="20413440" y="16325640"/>
          <a:ext cx="58320" cy="900360"/>
        </a:xfrm>
        <a:prstGeom prst="rect">
          <a:avLst/>
        </a:prstGeom>
        <a:noFill/>
        <a:ln w="9360">
          <a:noFill/>
        </a:ln>
      </xdr:spPr>
      <xdr:style>
        <a:lnRef idx="0"/>
        <a:fillRef idx="0"/>
        <a:effectRef idx="0"/>
        <a:fontRef idx="minor"/>
      </xdr:style>
      <xdr:txBody>
        <a:bodyPr lIns="45000" rIns="45000" tIns="90000" bIns="90000" anchor="ctr" vert="vert270" rot="16200000">
          <a:noAutofit/>
        </a:bodyPr>
        <a:p>
          <a:pPr algn="ctr">
            <a:lnSpc>
              <a:spcPct val="100000"/>
            </a:lnSpc>
          </a:pPr>
          <a:r>
            <a:rPr b="0" lang="fr-FR" sz="800" spc="-1" strike="noStrike">
              <a:solidFill>
                <a:srgbClr val="000000"/>
              </a:solidFill>
              <a:latin typeface="Calibri"/>
            </a:rPr>
            <a:t>Section 14 ; 17,4 m</a:t>
          </a:r>
          <a:endParaRPr b="0" lang="fr-FR" sz="800" spc="-1" strike="noStrike">
            <a:latin typeface="Times New Roman"/>
          </a:endParaRPr>
        </a:p>
      </xdr:txBody>
    </xdr:sp>
    <xdr:clientData/>
  </xdr:twoCellAnchor>
  <xdr:twoCellAnchor editAs="absolute">
    <xdr:from>
      <xdr:col>20</xdr:col>
      <xdr:colOff>732600</xdr:colOff>
      <xdr:row>89</xdr:row>
      <xdr:rowOff>159840</xdr:rowOff>
    </xdr:from>
    <xdr:to>
      <xdr:col>20</xdr:col>
      <xdr:colOff>732600</xdr:colOff>
      <xdr:row>94</xdr:row>
      <xdr:rowOff>172800</xdr:rowOff>
    </xdr:to>
    <xdr:sp>
      <xdr:nvSpPr>
        <xdr:cNvPr id="113" name="Line 1"/>
        <xdr:cNvSpPr/>
      </xdr:nvSpPr>
      <xdr:spPr>
        <a:xfrm>
          <a:off x="20614320" y="17114040"/>
          <a:ext cx="0" cy="965520"/>
        </a:xfrm>
        <a:prstGeom prst="line">
          <a:avLst/>
        </a:prstGeom>
        <a:ln>
          <a:solidFill>
            <a:srgbClr val="4a7ebb"/>
          </a:solidFill>
        </a:ln>
      </xdr:spPr>
      <xdr:style>
        <a:lnRef idx="1">
          <a:schemeClr val="accent1"/>
        </a:lnRef>
        <a:fillRef idx="0">
          <a:schemeClr val="accent1"/>
        </a:fillRef>
        <a:effectRef idx="0">
          <a:schemeClr val="accent1"/>
        </a:effectRef>
        <a:fontRef idx="minor"/>
      </xdr:style>
    </xdr:sp>
    <xdr:clientData/>
  </xdr:twoCellAnchor>
  <xdr:twoCellAnchor editAs="absolute">
    <xdr:from>
      <xdr:col>20</xdr:col>
      <xdr:colOff>650160</xdr:colOff>
      <xdr:row>85</xdr:row>
      <xdr:rowOff>133200</xdr:rowOff>
    </xdr:from>
    <xdr:to>
      <xdr:col>20</xdr:col>
      <xdr:colOff>708480</xdr:colOff>
      <xdr:row>90</xdr:row>
      <xdr:rowOff>81000</xdr:rowOff>
    </xdr:to>
    <xdr:sp>
      <xdr:nvSpPr>
        <xdr:cNvPr id="114" name="CustomShape 1"/>
        <xdr:cNvSpPr/>
      </xdr:nvSpPr>
      <xdr:spPr>
        <a:xfrm>
          <a:off x="20531880" y="16325640"/>
          <a:ext cx="58320" cy="900360"/>
        </a:xfrm>
        <a:prstGeom prst="rect">
          <a:avLst/>
        </a:prstGeom>
        <a:noFill/>
        <a:ln w="9360">
          <a:noFill/>
        </a:ln>
      </xdr:spPr>
      <xdr:style>
        <a:lnRef idx="0"/>
        <a:fillRef idx="0"/>
        <a:effectRef idx="0"/>
        <a:fontRef idx="minor"/>
      </xdr:style>
      <xdr:txBody>
        <a:bodyPr lIns="45000" rIns="45000" tIns="90000" bIns="90000" anchor="ctr" vert="vert270" rot="16200000">
          <a:noAutofit/>
        </a:bodyPr>
        <a:p>
          <a:pPr algn="ctr">
            <a:lnSpc>
              <a:spcPct val="100000"/>
            </a:lnSpc>
          </a:pPr>
          <a:r>
            <a:rPr b="0" lang="fr-FR" sz="800" spc="-1" strike="noStrike">
              <a:solidFill>
                <a:srgbClr val="000000"/>
              </a:solidFill>
              <a:latin typeface="Calibri"/>
            </a:rPr>
            <a:t>Section 15 ; 18,4 m</a:t>
          </a:r>
          <a:endParaRPr b="0" lang="fr-FR" sz="800" spc="-1" strike="noStrike">
            <a:latin typeface="Times New Roman"/>
          </a:endParaRPr>
        </a:p>
      </xdr:txBody>
    </xdr:sp>
    <xdr:clientData/>
  </xdr:twoCellAnchor>
  <xdr:twoCellAnchor editAs="absolute">
    <xdr:from>
      <xdr:col>20</xdr:col>
      <xdr:colOff>851040</xdr:colOff>
      <xdr:row>89</xdr:row>
      <xdr:rowOff>159840</xdr:rowOff>
    </xdr:from>
    <xdr:to>
      <xdr:col>20</xdr:col>
      <xdr:colOff>851040</xdr:colOff>
      <xdr:row>94</xdr:row>
      <xdr:rowOff>172800</xdr:rowOff>
    </xdr:to>
    <xdr:sp>
      <xdr:nvSpPr>
        <xdr:cNvPr id="115" name="Line 1"/>
        <xdr:cNvSpPr/>
      </xdr:nvSpPr>
      <xdr:spPr>
        <a:xfrm>
          <a:off x="20732760" y="17114040"/>
          <a:ext cx="0" cy="965520"/>
        </a:xfrm>
        <a:prstGeom prst="line">
          <a:avLst/>
        </a:prstGeom>
        <a:ln>
          <a:solidFill>
            <a:srgbClr val="4a7ebb"/>
          </a:solidFill>
        </a:ln>
      </xdr:spPr>
      <xdr:style>
        <a:lnRef idx="1">
          <a:schemeClr val="accent1"/>
        </a:lnRef>
        <a:fillRef idx="0">
          <a:schemeClr val="accent1"/>
        </a:fillRef>
        <a:effectRef idx="0">
          <a:schemeClr val="accent1"/>
        </a:effectRef>
        <a:fontRef idx="minor"/>
      </xdr:style>
    </xdr:sp>
    <xdr:clientData/>
  </xdr:twoCellAnchor>
  <xdr:twoCellAnchor editAs="absolute">
    <xdr:from>
      <xdr:col>20</xdr:col>
      <xdr:colOff>768240</xdr:colOff>
      <xdr:row>85</xdr:row>
      <xdr:rowOff>133200</xdr:rowOff>
    </xdr:from>
    <xdr:to>
      <xdr:col>20</xdr:col>
      <xdr:colOff>826560</xdr:colOff>
      <xdr:row>90</xdr:row>
      <xdr:rowOff>81000</xdr:rowOff>
    </xdr:to>
    <xdr:sp>
      <xdr:nvSpPr>
        <xdr:cNvPr id="116" name="CustomShape 1"/>
        <xdr:cNvSpPr/>
      </xdr:nvSpPr>
      <xdr:spPr>
        <a:xfrm>
          <a:off x="20649960" y="16325640"/>
          <a:ext cx="58320" cy="900360"/>
        </a:xfrm>
        <a:prstGeom prst="rect">
          <a:avLst/>
        </a:prstGeom>
        <a:noFill/>
        <a:ln w="9360">
          <a:noFill/>
        </a:ln>
      </xdr:spPr>
      <xdr:style>
        <a:lnRef idx="0"/>
        <a:fillRef idx="0"/>
        <a:effectRef idx="0"/>
        <a:fontRef idx="minor"/>
      </xdr:style>
      <xdr:txBody>
        <a:bodyPr lIns="45000" rIns="45000" tIns="90000" bIns="90000" anchor="ctr" vert="vert270" rot="16200000">
          <a:noAutofit/>
        </a:bodyPr>
        <a:p>
          <a:pPr algn="ctr">
            <a:lnSpc>
              <a:spcPct val="100000"/>
            </a:lnSpc>
          </a:pPr>
          <a:r>
            <a:rPr b="0" lang="fr-FR" sz="800" spc="-1" strike="noStrike">
              <a:solidFill>
                <a:srgbClr val="000000"/>
              </a:solidFill>
              <a:latin typeface="Calibri"/>
            </a:rPr>
            <a:t>Section 16 ; 19,4 m</a:t>
          </a:r>
          <a:endParaRPr b="0" lang="fr-FR" sz="800" spc="-1" strike="noStrike">
            <a:latin typeface="Times New Roman"/>
          </a:endParaRPr>
        </a:p>
      </xdr:txBody>
    </xdr:sp>
    <xdr:clientData/>
  </xdr:twoCellAnchor>
  <xdr:twoCellAnchor editAs="absolute">
    <xdr:from>
      <xdr:col>20</xdr:col>
      <xdr:colOff>969120</xdr:colOff>
      <xdr:row>89</xdr:row>
      <xdr:rowOff>159840</xdr:rowOff>
    </xdr:from>
    <xdr:to>
      <xdr:col>20</xdr:col>
      <xdr:colOff>969120</xdr:colOff>
      <xdr:row>94</xdr:row>
      <xdr:rowOff>172800</xdr:rowOff>
    </xdr:to>
    <xdr:sp>
      <xdr:nvSpPr>
        <xdr:cNvPr id="117" name="Line 1"/>
        <xdr:cNvSpPr/>
      </xdr:nvSpPr>
      <xdr:spPr>
        <a:xfrm>
          <a:off x="20850840" y="17114040"/>
          <a:ext cx="0" cy="965520"/>
        </a:xfrm>
        <a:prstGeom prst="line">
          <a:avLst/>
        </a:prstGeom>
        <a:ln>
          <a:solidFill>
            <a:srgbClr val="4a7ebb"/>
          </a:solidFill>
        </a:ln>
      </xdr:spPr>
      <xdr:style>
        <a:lnRef idx="1">
          <a:schemeClr val="accent1"/>
        </a:lnRef>
        <a:fillRef idx="0">
          <a:schemeClr val="accent1"/>
        </a:fillRef>
        <a:effectRef idx="0">
          <a:schemeClr val="accent1"/>
        </a:effectRef>
        <a:fontRef idx="minor"/>
      </xdr:style>
    </xdr:sp>
    <xdr:clientData/>
  </xdr:twoCellAnchor>
  <xdr:twoCellAnchor editAs="absolute">
    <xdr:from>
      <xdr:col>20</xdr:col>
      <xdr:colOff>886680</xdr:colOff>
      <xdr:row>85</xdr:row>
      <xdr:rowOff>133200</xdr:rowOff>
    </xdr:from>
    <xdr:to>
      <xdr:col>20</xdr:col>
      <xdr:colOff>945000</xdr:colOff>
      <xdr:row>90</xdr:row>
      <xdr:rowOff>81000</xdr:rowOff>
    </xdr:to>
    <xdr:sp>
      <xdr:nvSpPr>
        <xdr:cNvPr id="118" name="CustomShape 1"/>
        <xdr:cNvSpPr/>
      </xdr:nvSpPr>
      <xdr:spPr>
        <a:xfrm>
          <a:off x="20768400" y="16325640"/>
          <a:ext cx="58320" cy="900360"/>
        </a:xfrm>
        <a:prstGeom prst="rect">
          <a:avLst/>
        </a:prstGeom>
        <a:noFill/>
        <a:ln w="9360">
          <a:noFill/>
        </a:ln>
      </xdr:spPr>
      <xdr:style>
        <a:lnRef idx="0"/>
        <a:fillRef idx="0"/>
        <a:effectRef idx="0"/>
        <a:fontRef idx="minor"/>
      </xdr:style>
      <xdr:txBody>
        <a:bodyPr lIns="45000" rIns="45000" tIns="90000" bIns="90000" anchor="ctr" vert="vert270" rot="16200000">
          <a:noAutofit/>
        </a:bodyPr>
        <a:p>
          <a:pPr algn="ctr">
            <a:lnSpc>
              <a:spcPct val="100000"/>
            </a:lnSpc>
          </a:pPr>
          <a:r>
            <a:rPr b="0" lang="fr-FR" sz="800" spc="-1" strike="noStrike">
              <a:solidFill>
                <a:srgbClr val="000000"/>
              </a:solidFill>
              <a:latin typeface="Calibri"/>
            </a:rPr>
            <a:t>Section 17 ; 20,4 m</a:t>
          </a:r>
          <a:endParaRPr b="0" lang="fr-FR" sz="800" spc="-1" strike="noStrike">
            <a:latin typeface="Times New Roman"/>
          </a:endParaRPr>
        </a:p>
      </xdr:txBody>
    </xdr:sp>
    <xdr:clientData/>
  </xdr:twoCellAnchor>
  <xdr:twoCellAnchor editAs="absolute">
    <xdr:from>
      <xdr:col>20</xdr:col>
      <xdr:colOff>1087560</xdr:colOff>
      <xdr:row>89</xdr:row>
      <xdr:rowOff>159840</xdr:rowOff>
    </xdr:from>
    <xdr:to>
      <xdr:col>20</xdr:col>
      <xdr:colOff>1087560</xdr:colOff>
      <xdr:row>94</xdr:row>
      <xdr:rowOff>172800</xdr:rowOff>
    </xdr:to>
    <xdr:sp>
      <xdr:nvSpPr>
        <xdr:cNvPr id="119" name="Line 1"/>
        <xdr:cNvSpPr/>
      </xdr:nvSpPr>
      <xdr:spPr>
        <a:xfrm>
          <a:off x="20969280" y="17114040"/>
          <a:ext cx="0" cy="965520"/>
        </a:xfrm>
        <a:prstGeom prst="line">
          <a:avLst/>
        </a:prstGeom>
        <a:ln>
          <a:solidFill>
            <a:srgbClr val="4a7ebb"/>
          </a:solidFill>
        </a:ln>
      </xdr:spPr>
      <xdr:style>
        <a:lnRef idx="1">
          <a:schemeClr val="accent1"/>
        </a:lnRef>
        <a:fillRef idx="0">
          <a:schemeClr val="accent1"/>
        </a:fillRef>
        <a:effectRef idx="0">
          <a:schemeClr val="accent1"/>
        </a:effectRef>
        <a:fontRef idx="minor"/>
      </xdr:style>
    </xdr:sp>
    <xdr:clientData/>
  </xdr:twoCellAnchor>
  <xdr:twoCellAnchor editAs="absolute">
    <xdr:from>
      <xdr:col>20</xdr:col>
      <xdr:colOff>1004760</xdr:colOff>
      <xdr:row>85</xdr:row>
      <xdr:rowOff>133200</xdr:rowOff>
    </xdr:from>
    <xdr:to>
      <xdr:col>20</xdr:col>
      <xdr:colOff>1063080</xdr:colOff>
      <xdr:row>90</xdr:row>
      <xdr:rowOff>81000</xdr:rowOff>
    </xdr:to>
    <xdr:sp>
      <xdr:nvSpPr>
        <xdr:cNvPr id="120" name="CustomShape 1"/>
        <xdr:cNvSpPr/>
      </xdr:nvSpPr>
      <xdr:spPr>
        <a:xfrm>
          <a:off x="20886480" y="16325640"/>
          <a:ext cx="58320" cy="900360"/>
        </a:xfrm>
        <a:prstGeom prst="rect">
          <a:avLst/>
        </a:prstGeom>
        <a:noFill/>
        <a:ln w="9360">
          <a:noFill/>
        </a:ln>
      </xdr:spPr>
      <xdr:style>
        <a:lnRef idx="0"/>
        <a:fillRef idx="0"/>
        <a:effectRef idx="0"/>
        <a:fontRef idx="minor"/>
      </xdr:style>
      <xdr:txBody>
        <a:bodyPr lIns="45000" rIns="45000" tIns="90000" bIns="90000" anchor="ctr" vert="vert270" rot="16200000">
          <a:noAutofit/>
        </a:bodyPr>
        <a:p>
          <a:pPr algn="ctr">
            <a:lnSpc>
              <a:spcPct val="100000"/>
            </a:lnSpc>
          </a:pPr>
          <a:r>
            <a:rPr b="0" lang="fr-FR" sz="800" spc="-1" strike="noStrike">
              <a:solidFill>
                <a:srgbClr val="000000"/>
              </a:solidFill>
              <a:latin typeface="Calibri"/>
            </a:rPr>
            <a:t>Section 18 ; 21,4 m</a:t>
          </a:r>
          <a:endParaRPr b="0" lang="fr-FR" sz="800" spc="-1" strike="noStrike">
            <a:latin typeface="Times New Roman"/>
          </a:endParaRPr>
        </a:p>
      </xdr:txBody>
    </xdr:sp>
    <xdr:clientData/>
  </xdr:twoCellAnchor>
  <xdr:twoCellAnchor editAs="absolute">
    <xdr:from>
      <xdr:col>21</xdr:col>
      <xdr:colOff>86760</xdr:colOff>
      <xdr:row>89</xdr:row>
      <xdr:rowOff>159840</xdr:rowOff>
    </xdr:from>
    <xdr:to>
      <xdr:col>21</xdr:col>
      <xdr:colOff>86760</xdr:colOff>
      <xdr:row>94</xdr:row>
      <xdr:rowOff>172800</xdr:rowOff>
    </xdr:to>
    <xdr:sp>
      <xdr:nvSpPr>
        <xdr:cNvPr id="121" name="Line 1"/>
        <xdr:cNvSpPr/>
      </xdr:nvSpPr>
      <xdr:spPr>
        <a:xfrm>
          <a:off x="21088080" y="17114040"/>
          <a:ext cx="0" cy="965520"/>
        </a:xfrm>
        <a:prstGeom prst="line">
          <a:avLst/>
        </a:prstGeom>
        <a:ln>
          <a:solidFill>
            <a:srgbClr val="4a7ebb"/>
          </a:solidFill>
        </a:ln>
      </xdr:spPr>
      <xdr:style>
        <a:lnRef idx="1">
          <a:schemeClr val="accent1"/>
        </a:lnRef>
        <a:fillRef idx="0">
          <a:schemeClr val="accent1"/>
        </a:fillRef>
        <a:effectRef idx="0">
          <a:schemeClr val="accent1"/>
        </a:effectRef>
        <a:fontRef idx="minor"/>
      </xdr:style>
    </xdr:sp>
    <xdr:clientData/>
  </xdr:twoCellAnchor>
  <xdr:twoCellAnchor editAs="absolute">
    <xdr:from>
      <xdr:col>21</xdr:col>
      <xdr:colOff>4320</xdr:colOff>
      <xdr:row>85</xdr:row>
      <xdr:rowOff>133200</xdr:rowOff>
    </xdr:from>
    <xdr:to>
      <xdr:col>21</xdr:col>
      <xdr:colOff>62640</xdr:colOff>
      <xdr:row>90</xdr:row>
      <xdr:rowOff>81000</xdr:rowOff>
    </xdr:to>
    <xdr:sp>
      <xdr:nvSpPr>
        <xdr:cNvPr id="122" name="CustomShape 1"/>
        <xdr:cNvSpPr/>
      </xdr:nvSpPr>
      <xdr:spPr>
        <a:xfrm>
          <a:off x="21005640" y="16325640"/>
          <a:ext cx="58320" cy="900360"/>
        </a:xfrm>
        <a:prstGeom prst="rect">
          <a:avLst/>
        </a:prstGeom>
        <a:noFill/>
        <a:ln w="9360">
          <a:noFill/>
        </a:ln>
      </xdr:spPr>
      <xdr:style>
        <a:lnRef idx="0"/>
        <a:fillRef idx="0"/>
        <a:effectRef idx="0"/>
        <a:fontRef idx="minor"/>
      </xdr:style>
      <xdr:txBody>
        <a:bodyPr lIns="45000" rIns="45000" tIns="90000" bIns="90000" anchor="ctr" vert="vert270" rot="16200000">
          <a:noAutofit/>
        </a:bodyPr>
        <a:p>
          <a:pPr algn="ctr">
            <a:lnSpc>
              <a:spcPct val="100000"/>
            </a:lnSpc>
          </a:pPr>
          <a:r>
            <a:rPr b="0" lang="fr-FR" sz="800" spc="-1" strike="noStrike">
              <a:solidFill>
                <a:srgbClr val="000000"/>
              </a:solidFill>
              <a:latin typeface="Calibri"/>
            </a:rPr>
            <a:t>Section 19 ; 22,4 m</a:t>
          </a:r>
          <a:endParaRPr b="0" lang="fr-FR" sz="800" spc="-1" strike="noStrike">
            <a:latin typeface="Times New Roman"/>
          </a:endParaRPr>
        </a:p>
      </xdr:txBody>
    </xdr:sp>
    <xdr:clientData/>
  </xdr:twoCellAnchor>
  <xdr:twoCellAnchor editAs="absolute">
    <xdr:from>
      <xdr:col>21</xdr:col>
      <xdr:colOff>205200</xdr:colOff>
      <xdr:row>89</xdr:row>
      <xdr:rowOff>159840</xdr:rowOff>
    </xdr:from>
    <xdr:to>
      <xdr:col>21</xdr:col>
      <xdr:colOff>205200</xdr:colOff>
      <xdr:row>94</xdr:row>
      <xdr:rowOff>172800</xdr:rowOff>
    </xdr:to>
    <xdr:sp>
      <xdr:nvSpPr>
        <xdr:cNvPr id="123" name="Line 1"/>
        <xdr:cNvSpPr/>
      </xdr:nvSpPr>
      <xdr:spPr>
        <a:xfrm>
          <a:off x="21206520" y="17114040"/>
          <a:ext cx="0" cy="965520"/>
        </a:xfrm>
        <a:prstGeom prst="line">
          <a:avLst/>
        </a:prstGeom>
        <a:ln>
          <a:solidFill>
            <a:srgbClr val="4a7ebb"/>
          </a:solidFill>
        </a:ln>
      </xdr:spPr>
      <xdr:style>
        <a:lnRef idx="1">
          <a:schemeClr val="accent1"/>
        </a:lnRef>
        <a:fillRef idx="0">
          <a:schemeClr val="accent1"/>
        </a:fillRef>
        <a:effectRef idx="0">
          <a:schemeClr val="accent1"/>
        </a:effectRef>
        <a:fontRef idx="minor"/>
      </xdr:style>
    </xdr:sp>
    <xdr:clientData/>
  </xdr:twoCellAnchor>
  <xdr:twoCellAnchor editAs="absolute">
    <xdr:from>
      <xdr:col>21</xdr:col>
      <xdr:colOff>122400</xdr:colOff>
      <xdr:row>85</xdr:row>
      <xdr:rowOff>133200</xdr:rowOff>
    </xdr:from>
    <xdr:to>
      <xdr:col>21</xdr:col>
      <xdr:colOff>180720</xdr:colOff>
      <xdr:row>90</xdr:row>
      <xdr:rowOff>81000</xdr:rowOff>
    </xdr:to>
    <xdr:sp>
      <xdr:nvSpPr>
        <xdr:cNvPr id="124" name="CustomShape 1"/>
        <xdr:cNvSpPr/>
      </xdr:nvSpPr>
      <xdr:spPr>
        <a:xfrm>
          <a:off x="21123720" y="16325640"/>
          <a:ext cx="58320" cy="900360"/>
        </a:xfrm>
        <a:prstGeom prst="rect">
          <a:avLst/>
        </a:prstGeom>
        <a:noFill/>
        <a:ln w="9360">
          <a:noFill/>
        </a:ln>
      </xdr:spPr>
      <xdr:style>
        <a:lnRef idx="0"/>
        <a:fillRef idx="0"/>
        <a:effectRef idx="0"/>
        <a:fontRef idx="minor"/>
      </xdr:style>
      <xdr:txBody>
        <a:bodyPr lIns="45000" rIns="45000" tIns="90000" bIns="90000" anchor="ctr" vert="vert270" rot="16200000">
          <a:noAutofit/>
        </a:bodyPr>
        <a:p>
          <a:pPr algn="ctr">
            <a:lnSpc>
              <a:spcPct val="100000"/>
            </a:lnSpc>
          </a:pPr>
          <a:r>
            <a:rPr b="0" lang="fr-FR" sz="800" spc="-1" strike="noStrike">
              <a:solidFill>
                <a:srgbClr val="000000"/>
              </a:solidFill>
              <a:latin typeface="Calibri"/>
            </a:rPr>
            <a:t>Section 20 ; 23,4 m</a:t>
          </a:r>
          <a:endParaRPr b="0" lang="fr-FR" sz="800" spc="-1" strike="noStrike">
            <a:latin typeface="Times New Roman"/>
          </a:endParaRPr>
        </a:p>
      </xdr:txBody>
    </xdr:sp>
    <xdr:clientData/>
  </xdr:twoCellAnchor>
  <xdr:twoCellAnchor editAs="absolute">
    <xdr:from>
      <xdr:col>21</xdr:col>
      <xdr:colOff>323280</xdr:colOff>
      <xdr:row>89</xdr:row>
      <xdr:rowOff>159840</xdr:rowOff>
    </xdr:from>
    <xdr:to>
      <xdr:col>21</xdr:col>
      <xdr:colOff>323280</xdr:colOff>
      <xdr:row>94</xdr:row>
      <xdr:rowOff>172800</xdr:rowOff>
    </xdr:to>
    <xdr:sp>
      <xdr:nvSpPr>
        <xdr:cNvPr id="125" name="Line 1"/>
        <xdr:cNvSpPr/>
      </xdr:nvSpPr>
      <xdr:spPr>
        <a:xfrm>
          <a:off x="21324600" y="17114040"/>
          <a:ext cx="0" cy="965520"/>
        </a:xfrm>
        <a:prstGeom prst="line">
          <a:avLst/>
        </a:prstGeom>
        <a:ln>
          <a:solidFill>
            <a:srgbClr val="4a7ebb"/>
          </a:solidFill>
        </a:ln>
      </xdr:spPr>
      <xdr:style>
        <a:lnRef idx="1">
          <a:schemeClr val="accent1"/>
        </a:lnRef>
        <a:fillRef idx="0">
          <a:schemeClr val="accent1"/>
        </a:fillRef>
        <a:effectRef idx="0">
          <a:schemeClr val="accent1"/>
        </a:effectRef>
        <a:fontRef idx="minor"/>
      </xdr:style>
    </xdr:sp>
    <xdr:clientData/>
  </xdr:twoCellAnchor>
  <xdr:twoCellAnchor editAs="absolute">
    <xdr:from>
      <xdr:col>21</xdr:col>
      <xdr:colOff>240840</xdr:colOff>
      <xdr:row>85</xdr:row>
      <xdr:rowOff>133200</xdr:rowOff>
    </xdr:from>
    <xdr:to>
      <xdr:col>21</xdr:col>
      <xdr:colOff>299160</xdr:colOff>
      <xdr:row>90</xdr:row>
      <xdr:rowOff>81000</xdr:rowOff>
    </xdr:to>
    <xdr:sp>
      <xdr:nvSpPr>
        <xdr:cNvPr id="126" name="CustomShape 1"/>
        <xdr:cNvSpPr/>
      </xdr:nvSpPr>
      <xdr:spPr>
        <a:xfrm>
          <a:off x="21242160" y="16325640"/>
          <a:ext cx="58320" cy="900360"/>
        </a:xfrm>
        <a:prstGeom prst="rect">
          <a:avLst/>
        </a:prstGeom>
        <a:noFill/>
        <a:ln w="9360">
          <a:noFill/>
        </a:ln>
      </xdr:spPr>
      <xdr:style>
        <a:lnRef idx="0"/>
        <a:fillRef idx="0"/>
        <a:effectRef idx="0"/>
        <a:fontRef idx="minor"/>
      </xdr:style>
      <xdr:txBody>
        <a:bodyPr lIns="45000" rIns="45000" tIns="90000" bIns="90000" anchor="ctr" vert="vert270" rot="16200000">
          <a:noAutofit/>
        </a:bodyPr>
        <a:p>
          <a:pPr algn="ctr">
            <a:lnSpc>
              <a:spcPct val="100000"/>
            </a:lnSpc>
          </a:pPr>
          <a:r>
            <a:rPr b="0" lang="fr-FR" sz="800" spc="-1" strike="noStrike">
              <a:solidFill>
                <a:srgbClr val="000000"/>
              </a:solidFill>
              <a:latin typeface="Calibri"/>
            </a:rPr>
            <a:t>Section 21 ; 24,4 m</a:t>
          </a:r>
          <a:endParaRPr b="0" lang="fr-FR" sz="800" spc="-1" strike="noStrike">
            <a:latin typeface="Times New Roman"/>
          </a:endParaRPr>
        </a:p>
      </xdr:txBody>
    </xdr:sp>
    <xdr:clientData/>
  </xdr:twoCellAnchor>
  <xdr:twoCellAnchor editAs="absolute">
    <xdr:from>
      <xdr:col>21</xdr:col>
      <xdr:colOff>441720</xdr:colOff>
      <xdr:row>89</xdr:row>
      <xdr:rowOff>159840</xdr:rowOff>
    </xdr:from>
    <xdr:to>
      <xdr:col>21</xdr:col>
      <xdr:colOff>441720</xdr:colOff>
      <xdr:row>94</xdr:row>
      <xdr:rowOff>172800</xdr:rowOff>
    </xdr:to>
    <xdr:sp>
      <xdr:nvSpPr>
        <xdr:cNvPr id="127" name="Line 1"/>
        <xdr:cNvSpPr/>
      </xdr:nvSpPr>
      <xdr:spPr>
        <a:xfrm>
          <a:off x="21443040" y="17114040"/>
          <a:ext cx="0" cy="965520"/>
        </a:xfrm>
        <a:prstGeom prst="line">
          <a:avLst/>
        </a:prstGeom>
        <a:ln>
          <a:solidFill>
            <a:srgbClr val="4a7ebb"/>
          </a:solidFill>
        </a:ln>
      </xdr:spPr>
      <xdr:style>
        <a:lnRef idx="1">
          <a:schemeClr val="accent1"/>
        </a:lnRef>
        <a:fillRef idx="0">
          <a:schemeClr val="accent1"/>
        </a:fillRef>
        <a:effectRef idx="0">
          <a:schemeClr val="accent1"/>
        </a:effectRef>
        <a:fontRef idx="minor"/>
      </xdr:style>
    </xdr:sp>
    <xdr:clientData/>
  </xdr:twoCellAnchor>
  <xdr:twoCellAnchor editAs="absolute">
    <xdr:from>
      <xdr:col>21</xdr:col>
      <xdr:colOff>358920</xdr:colOff>
      <xdr:row>85</xdr:row>
      <xdr:rowOff>133200</xdr:rowOff>
    </xdr:from>
    <xdr:to>
      <xdr:col>21</xdr:col>
      <xdr:colOff>417240</xdr:colOff>
      <xdr:row>90</xdr:row>
      <xdr:rowOff>81000</xdr:rowOff>
    </xdr:to>
    <xdr:sp>
      <xdr:nvSpPr>
        <xdr:cNvPr id="128" name="CustomShape 1"/>
        <xdr:cNvSpPr/>
      </xdr:nvSpPr>
      <xdr:spPr>
        <a:xfrm>
          <a:off x="21360240" y="16325640"/>
          <a:ext cx="58320" cy="900360"/>
        </a:xfrm>
        <a:prstGeom prst="rect">
          <a:avLst/>
        </a:prstGeom>
        <a:noFill/>
        <a:ln w="9360">
          <a:noFill/>
        </a:ln>
      </xdr:spPr>
      <xdr:style>
        <a:lnRef idx="0"/>
        <a:fillRef idx="0"/>
        <a:effectRef idx="0"/>
        <a:fontRef idx="minor"/>
      </xdr:style>
      <xdr:txBody>
        <a:bodyPr lIns="45000" rIns="45000" tIns="90000" bIns="90000" anchor="ctr" vert="vert270" rot="16200000">
          <a:noAutofit/>
        </a:bodyPr>
        <a:p>
          <a:pPr algn="ctr">
            <a:lnSpc>
              <a:spcPct val="100000"/>
            </a:lnSpc>
          </a:pPr>
          <a:r>
            <a:rPr b="0" lang="fr-FR" sz="800" spc="-1" strike="noStrike">
              <a:solidFill>
                <a:srgbClr val="000000"/>
              </a:solidFill>
              <a:latin typeface="Calibri"/>
            </a:rPr>
            <a:t>Section 22 ; 25,4 m</a:t>
          </a:r>
          <a:endParaRPr b="0" lang="fr-FR" sz="800" spc="-1" strike="noStrike">
            <a:latin typeface="Times New Roman"/>
          </a:endParaRPr>
        </a:p>
      </xdr:txBody>
    </xdr:sp>
    <xdr:clientData/>
  </xdr:twoCellAnchor>
  <xdr:twoCellAnchor editAs="absolute">
    <xdr:from>
      <xdr:col>21</xdr:col>
      <xdr:colOff>559800</xdr:colOff>
      <xdr:row>89</xdr:row>
      <xdr:rowOff>159840</xdr:rowOff>
    </xdr:from>
    <xdr:to>
      <xdr:col>21</xdr:col>
      <xdr:colOff>559800</xdr:colOff>
      <xdr:row>94</xdr:row>
      <xdr:rowOff>172800</xdr:rowOff>
    </xdr:to>
    <xdr:sp>
      <xdr:nvSpPr>
        <xdr:cNvPr id="129" name="Line 1"/>
        <xdr:cNvSpPr/>
      </xdr:nvSpPr>
      <xdr:spPr>
        <a:xfrm>
          <a:off x="21561120" y="17114040"/>
          <a:ext cx="0" cy="965520"/>
        </a:xfrm>
        <a:prstGeom prst="line">
          <a:avLst/>
        </a:prstGeom>
        <a:ln>
          <a:solidFill>
            <a:srgbClr val="4a7ebb"/>
          </a:solidFill>
        </a:ln>
      </xdr:spPr>
      <xdr:style>
        <a:lnRef idx="1">
          <a:schemeClr val="accent1"/>
        </a:lnRef>
        <a:fillRef idx="0">
          <a:schemeClr val="accent1"/>
        </a:fillRef>
        <a:effectRef idx="0">
          <a:schemeClr val="accent1"/>
        </a:effectRef>
        <a:fontRef idx="minor"/>
      </xdr:style>
    </xdr:sp>
    <xdr:clientData/>
  </xdr:twoCellAnchor>
  <xdr:twoCellAnchor editAs="absolute">
    <xdr:from>
      <xdr:col>21</xdr:col>
      <xdr:colOff>477360</xdr:colOff>
      <xdr:row>85</xdr:row>
      <xdr:rowOff>133200</xdr:rowOff>
    </xdr:from>
    <xdr:to>
      <xdr:col>21</xdr:col>
      <xdr:colOff>535680</xdr:colOff>
      <xdr:row>90</xdr:row>
      <xdr:rowOff>81000</xdr:rowOff>
    </xdr:to>
    <xdr:sp>
      <xdr:nvSpPr>
        <xdr:cNvPr id="130" name="CustomShape 1"/>
        <xdr:cNvSpPr/>
      </xdr:nvSpPr>
      <xdr:spPr>
        <a:xfrm>
          <a:off x="21478680" y="16325640"/>
          <a:ext cx="58320" cy="900360"/>
        </a:xfrm>
        <a:prstGeom prst="rect">
          <a:avLst/>
        </a:prstGeom>
        <a:noFill/>
        <a:ln w="9360">
          <a:noFill/>
        </a:ln>
      </xdr:spPr>
      <xdr:style>
        <a:lnRef idx="0"/>
        <a:fillRef idx="0"/>
        <a:effectRef idx="0"/>
        <a:fontRef idx="minor"/>
      </xdr:style>
      <xdr:txBody>
        <a:bodyPr lIns="45000" rIns="45000" tIns="90000" bIns="90000" anchor="ctr" vert="vert270" rot="16200000">
          <a:noAutofit/>
        </a:bodyPr>
        <a:p>
          <a:pPr algn="ctr">
            <a:lnSpc>
              <a:spcPct val="100000"/>
            </a:lnSpc>
          </a:pPr>
          <a:r>
            <a:rPr b="0" lang="fr-FR" sz="800" spc="-1" strike="noStrike">
              <a:solidFill>
                <a:srgbClr val="000000"/>
              </a:solidFill>
              <a:latin typeface="Calibri"/>
            </a:rPr>
            <a:t>Section 23 ; 26,4 m</a:t>
          </a:r>
          <a:endParaRPr b="0" lang="fr-FR" sz="800" spc="-1" strike="noStrike">
            <a:latin typeface="Times New Roman"/>
          </a:endParaRPr>
        </a:p>
      </xdr:txBody>
    </xdr:sp>
    <xdr:clientData/>
  </xdr:twoCellAnchor>
  <xdr:twoCellAnchor editAs="absolute">
    <xdr:from>
      <xdr:col>21</xdr:col>
      <xdr:colOff>678240</xdr:colOff>
      <xdr:row>89</xdr:row>
      <xdr:rowOff>159840</xdr:rowOff>
    </xdr:from>
    <xdr:to>
      <xdr:col>21</xdr:col>
      <xdr:colOff>678240</xdr:colOff>
      <xdr:row>94</xdr:row>
      <xdr:rowOff>172800</xdr:rowOff>
    </xdr:to>
    <xdr:sp>
      <xdr:nvSpPr>
        <xdr:cNvPr id="131" name="Line 1"/>
        <xdr:cNvSpPr/>
      </xdr:nvSpPr>
      <xdr:spPr>
        <a:xfrm>
          <a:off x="21679560" y="17114040"/>
          <a:ext cx="0" cy="965520"/>
        </a:xfrm>
        <a:prstGeom prst="line">
          <a:avLst/>
        </a:prstGeom>
        <a:ln>
          <a:solidFill>
            <a:srgbClr val="4a7ebb"/>
          </a:solidFill>
        </a:ln>
      </xdr:spPr>
      <xdr:style>
        <a:lnRef idx="1">
          <a:schemeClr val="accent1"/>
        </a:lnRef>
        <a:fillRef idx="0">
          <a:schemeClr val="accent1"/>
        </a:fillRef>
        <a:effectRef idx="0">
          <a:schemeClr val="accent1"/>
        </a:effectRef>
        <a:fontRef idx="minor"/>
      </xdr:style>
    </xdr:sp>
    <xdr:clientData/>
  </xdr:twoCellAnchor>
  <xdr:twoCellAnchor editAs="absolute">
    <xdr:from>
      <xdr:col>21</xdr:col>
      <xdr:colOff>595440</xdr:colOff>
      <xdr:row>85</xdr:row>
      <xdr:rowOff>133200</xdr:rowOff>
    </xdr:from>
    <xdr:to>
      <xdr:col>21</xdr:col>
      <xdr:colOff>653760</xdr:colOff>
      <xdr:row>90</xdr:row>
      <xdr:rowOff>81000</xdr:rowOff>
    </xdr:to>
    <xdr:sp>
      <xdr:nvSpPr>
        <xdr:cNvPr id="132" name="CustomShape 1"/>
        <xdr:cNvSpPr/>
      </xdr:nvSpPr>
      <xdr:spPr>
        <a:xfrm>
          <a:off x="21596760" y="16325640"/>
          <a:ext cx="58320" cy="900360"/>
        </a:xfrm>
        <a:prstGeom prst="rect">
          <a:avLst/>
        </a:prstGeom>
        <a:noFill/>
        <a:ln w="9360">
          <a:noFill/>
        </a:ln>
      </xdr:spPr>
      <xdr:style>
        <a:lnRef idx="0"/>
        <a:fillRef idx="0"/>
        <a:effectRef idx="0"/>
        <a:fontRef idx="minor"/>
      </xdr:style>
      <xdr:txBody>
        <a:bodyPr lIns="45000" rIns="45000" tIns="90000" bIns="90000" anchor="ctr" vert="vert270" rot="16200000">
          <a:noAutofit/>
        </a:bodyPr>
        <a:p>
          <a:pPr algn="ctr">
            <a:lnSpc>
              <a:spcPct val="100000"/>
            </a:lnSpc>
          </a:pPr>
          <a:r>
            <a:rPr b="0" lang="fr-FR" sz="800" spc="-1" strike="noStrike">
              <a:solidFill>
                <a:srgbClr val="000000"/>
              </a:solidFill>
              <a:latin typeface="Calibri"/>
            </a:rPr>
            <a:t>Section 24 ; 27,4 m</a:t>
          </a:r>
          <a:endParaRPr b="0" lang="fr-FR" sz="800" spc="-1" strike="noStrike">
            <a:latin typeface="Times New Roman"/>
          </a:endParaRPr>
        </a:p>
      </xdr:txBody>
    </xdr:sp>
    <xdr:clientData/>
  </xdr:twoCellAnchor>
  <xdr:twoCellAnchor editAs="absolute">
    <xdr:from>
      <xdr:col>21</xdr:col>
      <xdr:colOff>796320</xdr:colOff>
      <xdr:row>89</xdr:row>
      <xdr:rowOff>159840</xdr:rowOff>
    </xdr:from>
    <xdr:to>
      <xdr:col>21</xdr:col>
      <xdr:colOff>796320</xdr:colOff>
      <xdr:row>94</xdr:row>
      <xdr:rowOff>172800</xdr:rowOff>
    </xdr:to>
    <xdr:sp>
      <xdr:nvSpPr>
        <xdr:cNvPr id="133" name="Line 1"/>
        <xdr:cNvSpPr/>
      </xdr:nvSpPr>
      <xdr:spPr>
        <a:xfrm>
          <a:off x="21797640" y="17114040"/>
          <a:ext cx="0" cy="965520"/>
        </a:xfrm>
        <a:prstGeom prst="line">
          <a:avLst/>
        </a:prstGeom>
        <a:ln>
          <a:solidFill>
            <a:srgbClr val="4a7ebb"/>
          </a:solidFill>
        </a:ln>
      </xdr:spPr>
      <xdr:style>
        <a:lnRef idx="1">
          <a:schemeClr val="accent1"/>
        </a:lnRef>
        <a:fillRef idx="0">
          <a:schemeClr val="accent1"/>
        </a:fillRef>
        <a:effectRef idx="0">
          <a:schemeClr val="accent1"/>
        </a:effectRef>
        <a:fontRef idx="minor"/>
      </xdr:style>
    </xdr:sp>
    <xdr:clientData/>
  </xdr:twoCellAnchor>
  <xdr:twoCellAnchor editAs="absolute">
    <xdr:from>
      <xdr:col>21</xdr:col>
      <xdr:colOff>713880</xdr:colOff>
      <xdr:row>85</xdr:row>
      <xdr:rowOff>133200</xdr:rowOff>
    </xdr:from>
    <xdr:to>
      <xdr:col>21</xdr:col>
      <xdr:colOff>772200</xdr:colOff>
      <xdr:row>90</xdr:row>
      <xdr:rowOff>81000</xdr:rowOff>
    </xdr:to>
    <xdr:sp>
      <xdr:nvSpPr>
        <xdr:cNvPr id="134" name="CustomShape 1"/>
        <xdr:cNvSpPr/>
      </xdr:nvSpPr>
      <xdr:spPr>
        <a:xfrm>
          <a:off x="21715200" y="16325640"/>
          <a:ext cx="58320" cy="900360"/>
        </a:xfrm>
        <a:prstGeom prst="rect">
          <a:avLst/>
        </a:prstGeom>
        <a:noFill/>
        <a:ln w="9360">
          <a:noFill/>
        </a:ln>
      </xdr:spPr>
      <xdr:style>
        <a:lnRef idx="0"/>
        <a:fillRef idx="0"/>
        <a:effectRef idx="0"/>
        <a:fontRef idx="minor"/>
      </xdr:style>
      <xdr:txBody>
        <a:bodyPr lIns="45000" rIns="45000" tIns="90000" bIns="90000" anchor="ctr" vert="vert270" rot="16200000">
          <a:noAutofit/>
        </a:bodyPr>
        <a:p>
          <a:pPr algn="ctr">
            <a:lnSpc>
              <a:spcPct val="100000"/>
            </a:lnSpc>
          </a:pPr>
          <a:r>
            <a:rPr b="0" lang="fr-FR" sz="800" spc="-1" strike="noStrike">
              <a:solidFill>
                <a:srgbClr val="000000"/>
              </a:solidFill>
              <a:latin typeface="Calibri"/>
            </a:rPr>
            <a:t>Section 25 ; 28,4 m</a:t>
          </a:r>
          <a:endParaRPr b="0" lang="fr-FR" sz="800" spc="-1" strike="noStrike">
            <a:latin typeface="Times New Roman"/>
          </a:endParaRPr>
        </a:p>
      </xdr:txBody>
    </xdr:sp>
    <xdr:clientData/>
  </xdr:twoCellAnchor>
  <xdr:twoCellAnchor editAs="absolute">
    <xdr:from>
      <xdr:col>21</xdr:col>
      <xdr:colOff>914760</xdr:colOff>
      <xdr:row>89</xdr:row>
      <xdr:rowOff>159840</xdr:rowOff>
    </xdr:from>
    <xdr:to>
      <xdr:col>21</xdr:col>
      <xdr:colOff>914760</xdr:colOff>
      <xdr:row>94</xdr:row>
      <xdr:rowOff>172800</xdr:rowOff>
    </xdr:to>
    <xdr:sp>
      <xdr:nvSpPr>
        <xdr:cNvPr id="135" name="Line 1"/>
        <xdr:cNvSpPr/>
      </xdr:nvSpPr>
      <xdr:spPr>
        <a:xfrm>
          <a:off x="21916080" y="17114040"/>
          <a:ext cx="0" cy="965520"/>
        </a:xfrm>
        <a:prstGeom prst="line">
          <a:avLst/>
        </a:prstGeom>
        <a:ln>
          <a:solidFill>
            <a:srgbClr val="4a7ebb"/>
          </a:solidFill>
        </a:ln>
      </xdr:spPr>
      <xdr:style>
        <a:lnRef idx="1">
          <a:schemeClr val="accent1"/>
        </a:lnRef>
        <a:fillRef idx="0">
          <a:schemeClr val="accent1"/>
        </a:fillRef>
        <a:effectRef idx="0">
          <a:schemeClr val="accent1"/>
        </a:effectRef>
        <a:fontRef idx="minor"/>
      </xdr:style>
    </xdr:sp>
    <xdr:clientData/>
  </xdr:twoCellAnchor>
  <xdr:twoCellAnchor editAs="absolute">
    <xdr:from>
      <xdr:col>21</xdr:col>
      <xdr:colOff>831960</xdr:colOff>
      <xdr:row>85</xdr:row>
      <xdr:rowOff>133200</xdr:rowOff>
    </xdr:from>
    <xdr:to>
      <xdr:col>21</xdr:col>
      <xdr:colOff>890280</xdr:colOff>
      <xdr:row>90</xdr:row>
      <xdr:rowOff>81000</xdr:rowOff>
    </xdr:to>
    <xdr:sp>
      <xdr:nvSpPr>
        <xdr:cNvPr id="136" name="CustomShape 1"/>
        <xdr:cNvSpPr/>
      </xdr:nvSpPr>
      <xdr:spPr>
        <a:xfrm>
          <a:off x="21833280" y="16325640"/>
          <a:ext cx="58320" cy="900360"/>
        </a:xfrm>
        <a:prstGeom prst="rect">
          <a:avLst/>
        </a:prstGeom>
        <a:noFill/>
        <a:ln w="9360">
          <a:noFill/>
        </a:ln>
      </xdr:spPr>
      <xdr:style>
        <a:lnRef idx="0"/>
        <a:fillRef idx="0"/>
        <a:effectRef idx="0"/>
        <a:fontRef idx="minor"/>
      </xdr:style>
      <xdr:txBody>
        <a:bodyPr lIns="45000" rIns="45000" tIns="90000" bIns="90000" anchor="ctr" vert="vert270" rot="16200000">
          <a:noAutofit/>
        </a:bodyPr>
        <a:p>
          <a:pPr algn="ctr">
            <a:lnSpc>
              <a:spcPct val="100000"/>
            </a:lnSpc>
          </a:pPr>
          <a:r>
            <a:rPr b="0" lang="fr-FR" sz="800" spc="-1" strike="noStrike">
              <a:solidFill>
                <a:srgbClr val="000000"/>
              </a:solidFill>
              <a:latin typeface="Calibri"/>
            </a:rPr>
            <a:t>Section 26 ; 29,4 m</a:t>
          </a:r>
          <a:endParaRPr b="0" lang="fr-FR" sz="800" spc="-1" strike="noStrike">
            <a:latin typeface="Times New Roman"/>
          </a:endParaRPr>
        </a:p>
      </xdr:txBody>
    </xdr:sp>
    <xdr:clientData/>
  </xdr:twoCellAnchor>
  <xdr:twoCellAnchor editAs="absolute">
    <xdr:from>
      <xdr:col>22</xdr:col>
      <xdr:colOff>4680</xdr:colOff>
      <xdr:row>89</xdr:row>
      <xdr:rowOff>159840</xdr:rowOff>
    </xdr:from>
    <xdr:to>
      <xdr:col>22</xdr:col>
      <xdr:colOff>4680</xdr:colOff>
      <xdr:row>94</xdr:row>
      <xdr:rowOff>172800</xdr:rowOff>
    </xdr:to>
    <xdr:sp>
      <xdr:nvSpPr>
        <xdr:cNvPr id="137" name="Line 1"/>
        <xdr:cNvSpPr/>
      </xdr:nvSpPr>
      <xdr:spPr>
        <a:xfrm>
          <a:off x="22033800" y="17114040"/>
          <a:ext cx="0" cy="965520"/>
        </a:xfrm>
        <a:prstGeom prst="line">
          <a:avLst/>
        </a:prstGeom>
        <a:ln>
          <a:solidFill>
            <a:srgbClr val="4a7ebb"/>
          </a:solidFill>
        </a:ln>
      </xdr:spPr>
      <xdr:style>
        <a:lnRef idx="1">
          <a:schemeClr val="accent1"/>
        </a:lnRef>
        <a:fillRef idx="0">
          <a:schemeClr val="accent1"/>
        </a:fillRef>
        <a:effectRef idx="0">
          <a:schemeClr val="accent1"/>
        </a:effectRef>
        <a:fontRef idx="minor"/>
      </xdr:style>
    </xdr:sp>
    <xdr:clientData/>
  </xdr:twoCellAnchor>
  <xdr:twoCellAnchor editAs="absolute">
    <xdr:from>
      <xdr:col>21</xdr:col>
      <xdr:colOff>950400</xdr:colOff>
      <xdr:row>85</xdr:row>
      <xdr:rowOff>133200</xdr:rowOff>
    </xdr:from>
    <xdr:to>
      <xdr:col>21</xdr:col>
      <xdr:colOff>1008720</xdr:colOff>
      <xdr:row>90</xdr:row>
      <xdr:rowOff>81000</xdr:rowOff>
    </xdr:to>
    <xdr:sp>
      <xdr:nvSpPr>
        <xdr:cNvPr id="138" name="CustomShape 1"/>
        <xdr:cNvSpPr/>
      </xdr:nvSpPr>
      <xdr:spPr>
        <a:xfrm>
          <a:off x="21951720" y="16325640"/>
          <a:ext cx="58320" cy="900360"/>
        </a:xfrm>
        <a:prstGeom prst="rect">
          <a:avLst/>
        </a:prstGeom>
        <a:noFill/>
        <a:ln w="9360">
          <a:noFill/>
        </a:ln>
      </xdr:spPr>
      <xdr:style>
        <a:lnRef idx="0"/>
        <a:fillRef idx="0"/>
        <a:effectRef idx="0"/>
        <a:fontRef idx="minor"/>
      </xdr:style>
      <xdr:txBody>
        <a:bodyPr lIns="45000" rIns="45000" tIns="90000" bIns="90000" anchor="ctr" vert="vert270" rot="16200000">
          <a:noAutofit/>
        </a:bodyPr>
        <a:p>
          <a:pPr algn="ctr">
            <a:lnSpc>
              <a:spcPct val="100000"/>
            </a:lnSpc>
          </a:pPr>
          <a:r>
            <a:rPr b="0" lang="fr-FR" sz="800" spc="-1" strike="noStrike">
              <a:solidFill>
                <a:srgbClr val="000000"/>
              </a:solidFill>
              <a:latin typeface="Calibri"/>
            </a:rPr>
            <a:t>Section 27 ; 30,4 m</a:t>
          </a:r>
          <a:endParaRPr b="0" lang="fr-FR" sz="800" spc="-1" strike="noStrike">
            <a:latin typeface="Times New Roman"/>
          </a:endParaRPr>
        </a:p>
      </xdr:txBody>
    </xdr:sp>
    <xdr:clientData/>
  </xdr:twoCellAnchor>
  <xdr:twoCellAnchor editAs="absolute">
    <xdr:from>
      <xdr:col>22</xdr:col>
      <xdr:colOff>123120</xdr:colOff>
      <xdr:row>89</xdr:row>
      <xdr:rowOff>159840</xdr:rowOff>
    </xdr:from>
    <xdr:to>
      <xdr:col>22</xdr:col>
      <xdr:colOff>123120</xdr:colOff>
      <xdr:row>94</xdr:row>
      <xdr:rowOff>172800</xdr:rowOff>
    </xdr:to>
    <xdr:sp>
      <xdr:nvSpPr>
        <xdr:cNvPr id="139" name="Line 1"/>
        <xdr:cNvSpPr/>
      </xdr:nvSpPr>
      <xdr:spPr>
        <a:xfrm>
          <a:off x="22152240" y="17114040"/>
          <a:ext cx="0" cy="965520"/>
        </a:xfrm>
        <a:prstGeom prst="line">
          <a:avLst/>
        </a:prstGeom>
        <a:ln>
          <a:solidFill>
            <a:srgbClr val="4a7ebb"/>
          </a:solidFill>
        </a:ln>
      </xdr:spPr>
      <xdr:style>
        <a:lnRef idx="1">
          <a:schemeClr val="accent1"/>
        </a:lnRef>
        <a:fillRef idx="0">
          <a:schemeClr val="accent1"/>
        </a:fillRef>
        <a:effectRef idx="0">
          <a:schemeClr val="accent1"/>
        </a:effectRef>
        <a:fontRef idx="minor"/>
      </xdr:style>
    </xdr:sp>
    <xdr:clientData/>
  </xdr:twoCellAnchor>
  <xdr:twoCellAnchor editAs="absolute">
    <xdr:from>
      <xdr:col>22</xdr:col>
      <xdr:colOff>40680</xdr:colOff>
      <xdr:row>85</xdr:row>
      <xdr:rowOff>133200</xdr:rowOff>
    </xdr:from>
    <xdr:to>
      <xdr:col>22</xdr:col>
      <xdr:colOff>99000</xdr:colOff>
      <xdr:row>90</xdr:row>
      <xdr:rowOff>81000</xdr:rowOff>
    </xdr:to>
    <xdr:sp>
      <xdr:nvSpPr>
        <xdr:cNvPr id="140" name="CustomShape 1"/>
        <xdr:cNvSpPr/>
      </xdr:nvSpPr>
      <xdr:spPr>
        <a:xfrm>
          <a:off x="22069800" y="16325640"/>
          <a:ext cx="58320" cy="900360"/>
        </a:xfrm>
        <a:prstGeom prst="rect">
          <a:avLst/>
        </a:prstGeom>
        <a:noFill/>
        <a:ln w="9360">
          <a:noFill/>
        </a:ln>
      </xdr:spPr>
      <xdr:style>
        <a:lnRef idx="0"/>
        <a:fillRef idx="0"/>
        <a:effectRef idx="0"/>
        <a:fontRef idx="minor"/>
      </xdr:style>
      <xdr:txBody>
        <a:bodyPr lIns="45000" rIns="45000" tIns="90000" bIns="90000" anchor="ctr" vert="vert270" rot="16200000">
          <a:noAutofit/>
        </a:bodyPr>
        <a:p>
          <a:pPr algn="ctr">
            <a:lnSpc>
              <a:spcPct val="100000"/>
            </a:lnSpc>
          </a:pPr>
          <a:r>
            <a:rPr b="0" lang="fr-FR" sz="800" spc="-1" strike="noStrike">
              <a:solidFill>
                <a:srgbClr val="000000"/>
              </a:solidFill>
              <a:latin typeface="Calibri"/>
            </a:rPr>
            <a:t>Section 28 ; 31,4 m</a:t>
          </a:r>
          <a:endParaRPr b="0" lang="fr-FR" sz="800" spc="-1" strike="noStrike">
            <a:latin typeface="Times New Roman"/>
          </a:endParaRPr>
        </a:p>
      </xdr:txBody>
    </xdr:sp>
    <xdr:clientData/>
  </xdr:twoCellAnchor>
  <xdr:twoCellAnchor editAs="absolute">
    <xdr:from>
      <xdr:col>22</xdr:col>
      <xdr:colOff>241200</xdr:colOff>
      <xdr:row>89</xdr:row>
      <xdr:rowOff>159840</xdr:rowOff>
    </xdr:from>
    <xdr:to>
      <xdr:col>22</xdr:col>
      <xdr:colOff>241200</xdr:colOff>
      <xdr:row>94</xdr:row>
      <xdr:rowOff>172800</xdr:rowOff>
    </xdr:to>
    <xdr:sp>
      <xdr:nvSpPr>
        <xdr:cNvPr id="141" name="Line 1"/>
        <xdr:cNvSpPr/>
      </xdr:nvSpPr>
      <xdr:spPr>
        <a:xfrm>
          <a:off x="22270320" y="17114040"/>
          <a:ext cx="0" cy="965520"/>
        </a:xfrm>
        <a:prstGeom prst="line">
          <a:avLst/>
        </a:prstGeom>
        <a:ln>
          <a:solidFill>
            <a:srgbClr val="4a7ebb"/>
          </a:solidFill>
        </a:ln>
      </xdr:spPr>
      <xdr:style>
        <a:lnRef idx="1">
          <a:schemeClr val="accent1"/>
        </a:lnRef>
        <a:fillRef idx="0">
          <a:schemeClr val="accent1"/>
        </a:fillRef>
        <a:effectRef idx="0">
          <a:schemeClr val="accent1"/>
        </a:effectRef>
        <a:fontRef idx="minor"/>
      </xdr:style>
    </xdr:sp>
    <xdr:clientData/>
  </xdr:twoCellAnchor>
  <xdr:twoCellAnchor editAs="absolute">
    <xdr:from>
      <xdr:col>22</xdr:col>
      <xdr:colOff>158760</xdr:colOff>
      <xdr:row>85</xdr:row>
      <xdr:rowOff>133200</xdr:rowOff>
    </xdr:from>
    <xdr:to>
      <xdr:col>22</xdr:col>
      <xdr:colOff>217080</xdr:colOff>
      <xdr:row>90</xdr:row>
      <xdr:rowOff>81000</xdr:rowOff>
    </xdr:to>
    <xdr:sp>
      <xdr:nvSpPr>
        <xdr:cNvPr id="142" name="CustomShape 1"/>
        <xdr:cNvSpPr/>
      </xdr:nvSpPr>
      <xdr:spPr>
        <a:xfrm>
          <a:off x="22187880" y="16325640"/>
          <a:ext cx="58320" cy="900360"/>
        </a:xfrm>
        <a:prstGeom prst="rect">
          <a:avLst/>
        </a:prstGeom>
        <a:noFill/>
        <a:ln w="9360">
          <a:noFill/>
        </a:ln>
      </xdr:spPr>
      <xdr:style>
        <a:lnRef idx="0"/>
        <a:fillRef idx="0"/>
        <a:effectRef idx="0"/>
        <a:fontRef idx="minor"/>
      </xdr:style>
      <xdr:txBody>
        <a:bodyPr lIns="45000" rIns="45000" tIns="90000" bIns="90000" anchor="ctr" vert="vert270" rot="16200000">
          <a:noAutofit/>
        </a:bodyPr>
        <a:p>
          <a:pPr algn="ctr">
            <a:lnSpc>
              <a:spcPct val="100000"/>
            </a:lnSpc>
          </a:pPr>
          <a:r>
            <a:rPr b="0" lang="fr-FR" sz="800" spc="-1" strike="noStrike">
              <a:solidFill>
                <a:srgbClr val="000000"/>
              </a:solidFill>
              <a:latin typeface="Calibri"/>
            </a:rPr>
            <a:t>Section 29 ; 32,4 m</a:t>
          </a:r>
          <a:endParaRPr b="0" lang="fr-FR" sz="800" spc="-1" strike="noStrike">
            <a:latin typeface="Times New Roman"/>
          </a:endParaRPr>
        </a:p>
      </xdr:txBody>
    </xdr:sp>
    <xdr:clientData/>
  </xdr:twoCellAnchor>
  <xdr:twoCellAnchor editAs="absolute">
    <xdr:from>
      <xdr:col>22</xdr:col>
      <xdr:colOff>359640</xdr:colOff>
      <xdr:row>89</xdr:row>
      <xdr:rowOff>159840</xdr:rowOff>
    </xdr:from>
    <xdr:to>
      <xdr:col>22</xdr:col>
      <xdr:colOff>359640</xdr:colOff>
      <xdr:row>94</xdr:row>
      <xdr:rowOff>172800</xdr:rowOff>
    </xdr:to>
    <xdr:sp>
      <xdr:nvSpPr>
        <xdr:cNvPr id="143" name="Line 1"/>
        <xdr:cNvSpPr/>
      </xdr:nvSpPr>
      <xdr:spPr>
        <a:xfrm>
          <a:off x="22388760" y="17114040"/>
          <a:ext cx="0" cy="965520"/>
        </a:xfrm>
        <a:prstGeom prst="line">
          <a:avLst/>
        </a:prstGeom>
        <a:ln>
          <a:solidFill>
            <a:srgbClr val="4a7ebb"/>
          </a:solidFill>
        </a:ln>
      </xdr:spPr>
      <xdr:style>
        <a:lnRef idx="1">
          <a:schemeClr val="accent1"/>
        </a:lnRef>
        <a:fillRef idx="0">
          <a:schemeClr val="accent1"/>
        </a:fillRef>
        <a:effectRef idx="0">
          <a:schemeClr val="accent1"/>
        </a:effectRef>
        <a:fontRef idx="minor"/>
      </xdr:style>
    </xdr:sp>
    <xdr:clientData/>
  </xdr:twoCellAnchor>
  <xdr:twoCellAnchor editAs="absolute">
    <xdr:from>
      <xdr:col>22</xdr:col>
      <xdr:colOff>277200</xdr:colOff>
      <xdr:row>85</xdr:row>
      <xdr:rowOff>133200</xdr:rowOff>
    </xdr:from>
    <xdr:to>
      <xdr:col>22</xdr:col>
      <xdr:colOff>335520</xdr:colOff>
      <xdr:row>90</xdr:row>
      <xdr:rowOff>81000</xdr:rowOff>
    </xdr:to>
    <xdr:sp>
      <xdr:nvSpPr>
        <xdr:cNvPr id="144" name="CustomShape 1"/>
        <xdr:cNvSpPr/>
      </xdr:nvSpPr>
      <xdr:spPr>
        <a:xfrm>
          <a:off x="22306320" y="16325640"/>
          <a:ext cx="58320" cy="900360"/>
        </a:xfrm>
        <a:prstGeom prst="rect">
          <a:avLst/>
        </a:prstGeom>
        <a:noFill/>
        <a:ln w="9360">
          <a:noFill/>
        </a:ln>
      </xdr:spPr>
      <xdr:style>
        <a:lnRef idx="0"/>
        <a:fillRef idx="0"/>
        <a:effectRef idx="0"/>
        <a:fontRef idx="minor"/>
      </xdr:style>
      <xdr:txBody>
        <a:bodyPr lIns="45000" rIns="45000" tIns="90000" bIns="90000" anchor="ctr" vert="vert270" rot="16200000">
          <a:noAutofit/>
        </a:bodyPr>
        <a:p>
          <a:pPr algn="ctr">
            <a:lnSpc>
              <a:spcPct val="100000"/>
            </a:lnSpc>
          </a:pPr>
          <a:r>
            <a:rPr b="0" lang="fr-FR" sz="800" spc="-1" strike="noStrike">
              <a:solidFill>
                <a:srgbClr val="000000"/>
              </a:solidFill>
              <a:latin typeface="Calibri"/>
            </a:rPr>
            <a:t>Section 30 ; 33,4 m</a:t>
          </a:r>
          <a:endParaRPr b="0" lang="fr-FR" sz="800" spc="-1" strike="noStrike">
            <a:latin typeface="Times New Roman"/>
          </a:endParaRPr>
        </a:p>
      </xdr:txBody>
    </xdr:sp>
    <xdr:clientData/>
  </xdr:twoCellAnchor>
  <xdr:twoCellAnchor editAs="absolute">
    <xdr:from>
      <xdr:col>22</xdr:col>
      <xdr:colOff>478080</xdr:colOff>
      <xdr:row>89</xdr:row>
      <xdr:rowOff>159840</xdr:rowOff>
    </xdr:from>
    <xdr:to>
      <xdr:col>22</xdr:col>
      <xdr:colOff>478080</xdr:colOff>
      <xdr:row>94</xdr:row>
      <xdr:rowOff>172800</xdr:rowOff>
    </xdr:to>
    <xdr:sp>
      <xdr:nvSpPr>
        <xdr:cNvPr id="145" name="Line 1"/>
        <xdr:cNvSpPr/>
      </xdr:nvSpPr>
      <xdr:spPr>
        <a:xfrm>
          <a:off x="22507200" y="17114040"/>
          <a:ext cx="0" cy="965520"/>
        </a:xfrm>
        <a:prstGeom prst="line">
          <a:avLst/>
        </a:prstGeom>
        <a:ln>
          <a:solidFill>
            <a:srgbClr val="4a7ebb"/>
          </a:solidFill>
        </a:ln>
      </xdr:spPr>
      <xdr:style>
        <a:lnRef idx="1">
          <a:schemeClr val="accent1"/>
        </a:lnRef>
        <a:fillRef idx="0">
          <a:schemeClr val="accent1"/>
        </a:fillRef>
        <a:effectRef idx="0">
          <a:schemeClr val="accent1"/>
        </a:effectRef>
        <a:fontRef idx="minor"/>
      </xdr:style>
    </xdr:sp>
    <xdr:clientData/>
  </xdr:twoCellAnchor>
  <xdr:twoCellAnchor editAs="absolute">
    <xdr:from>
      <xdr:col>22</xdr:col>
      <xdr:colOff>395280</xdr:colOff>
      <xdr:row>85</xdr:row>
      <xdr:rowOff>133200</xdr:rowOff>
    </xdr:from>
    <xdr:to>
      <xdr:col>22</xdr:col>
      <xdr:colOff>453600</xdr:colOff>
      <xdr:row>90</xdr:row>
      <xdr:rowOff>81000</xdr:rowOff>
    </xdr:to>
    <xdr:sp>
      <xdr:nvSpPr>
        <xdr:cNvPr id="146" name="CustomShape 1"/>
        <xdr:cNvSpPr/>
      </xdr:nvSpPr>
      <xdr:spPr>
        <a:xfrm>
          <a:off x="22424400" y="16325640"/>
          <a:ext cx="58320" cy="900360"/>
        </a:xfrm>
        <a:prstGeom prst="rect">
          <a:avLst/>
        </a:prstGeom>
        <a:noFill/>
        <a:ln w="9360">
          <a:noFill/>
        </a:ln>
      </xdr:spPr>
      <xdr:style>
        <a:lnRef idx="0"/>
        <a:fillRef idx="0"/>
        <a:effectRef idx="0"/>
        <a:fontRef idx="minor"/>
      </xdr:style>
      <xdr:txBody>
        <a:bodyPr lIns="45000" rIns="45000" tIns="90000" bIns="90000" anchor="ctr" vert="vert270" rot="16200000">
          <a:noAutofit/>
        </a:bodyPr>
        <a:p>
          <a:pPr algn="ctr">
            <a:lnSpc>
              <a:spcPct val="100000"/>
            </a:lnSpc>
          </a:pPr>
          <a:r>
            <a:rPr b="0" lang="fr-FR" sz="800" spc="-1" strike="noStrike">
              <a:solidFill>
                <a:srgbClr val="000000"/>
              </a:solidFill>
              <a:latin typeface="Calibri"/>
            </a:rPr>
            <a:t>Section 31 ; 34,4 m</a:t>
          </a:r>
          <a:endParaRPr b="0" lang="fr-FR" sz="800" spc="-1" strike="noStrike">
            <a:latin typeface="Times New Roman"/>
          </a:endParaRPr>
        </a:p>
      </xdr:txBody>
    </xdr:sp>
    <xdr:clientData/>
  </xdr:twoCellAnchor>
  <xdr:twoCellAnchor editAs="absolute">
    <xdr:from>
      <xdr:col>22</xdr:col>
      <xdr:colOff>596160</xdr:colOff>
      <xdr:row>89</xdr:row>
      <xdr:rowOff>159840</xdr:rowOff>
    </xdr:from>
    <xdr:to>
      <xdr:col>22</xdr:col>
      <xdr:colOff>596160</xdr:colOff>
      <xdr:row>94</xdr:row>
      <xdr:rowOff>172800</xdr:rowOff>
    </xdr:to>
    <xdr:sp>
      <xdr:nvSpPr>
        <xdr:cNvPr id="147" name="Line 1"/>
        <xdr:cNvSpPr/>
      </xdr:nvSpPr>
      <xdr:spPr>
        <a:xfrm>
          <a:off x="22625280" y="17114040"/>
          <a:ext cx="0" cy="965520"/>
        </a:xfrm>
        <a:prstGeom prst="line">
          <a:avLst/>
        </a:prstGeom>
        <a:ln>
          <a:solidFill>
            <a:srgbClr val="4a7ebb"/>
          </a:solidFill>
        </a:ln>
      </xdr:spPr>
      <xdr:style>
        <a:lnRef idx="1">
          <a:schemeClr val="accent1"/>
        </a:lnRef>
        <a:fillRef idx="0">
          <a:schemeClr val="accent1"/>
        </a:fillRef>
        <a:effectRef idx="0">
          <a:schemeClr val="accent1"/>
        </a:effectRef>
        <a:fontRef idx="minor"/>
      </xdr:style>
    </xdr:sp>
    <xdr:clientData/>
  </xdr:twoCellAnchor>
  <xdr:twoCellAnchor editAs="absolute">
    <xdr:from>
      <xdr:col>22</xdr:col>
      <xdr:colOff>513720</xdr:colOff>
      <xdr:row>85</xdr:row>
      <xdr:rowOff>133200</xdr:rowOff>
    </xdr:from>
    <xdr:to>
      <xdr:col>22</xdr:col>
      <xdr:colOff>572040</xdr:colOff>
      <xdr:row>90</xdr:row>
      <xdr:rowOff>81000</xdr:rowOff>
    </xdr:to>
    <xdr:sp>
      <xdr:nvSpPr>
        <xdr:cNvPr id="148" name="CustomShape 1"/>
        <xdr:cNvSpPr/>
      </xdr:nvSpPr>
      <xdr:spPr>
        <a:xfrm>
          <a:off x="22542840" y="16325640"/>
          <a:ext cx="58320" cy="900360"/>
        </a:xfrm>
        <a:prstGeom prst="rect">
          <a:avLst/>
        </a:prstGeom>
        <a:noFill/>
        <a:ln w="9360">
          <a:noFill/>
        </a:ln>
      </xdr:spPr>
      <xdr:style>
        <a:lnRef idx="0"/>
        <a:fillRef idx="0"/>
        <a:effectRef idx="0"/>
        <a:fontRef idx="minor"/>
      </xdr:style>
      <xdr:txBody>
        <a:bodyPr lIns="45000" rIns="45000" tIns="90000" bIns="90000" anchor="ctr" vert="vert270" rot="16200000">
          <a:noAutofit/>
        </a:bodyPr>
        <a:p>
          <a:pPr algn="ctr">
            <a:lnSpc>
              <a:spcPct val="100000"/>
            </a:lnSpc>
          </a:pPr>
          <a:r>
            <a:rPr b="0" lang="fr-FR" sz="800" spc="-1" strike="noStrike">
              <a:solidFill>
                <a:srgbClr val="000000"/>
              </a:solidFill>
              <a:latin typeface="Calibri"/>
            </a:rPr>
            <a:t>Section 32 ; 35,4 m</a:t>
          </a:r>
          <a:endParaRPr b="0" lang="fr-FR" sz="800" spc="-1" strike="noStrike">
            <a:latin typeface="Times New Roman"/>
          </a:endParaRPr>
        </a:p>
      </xdr:txBody>
    </xdr:sp>
    <xdr:clientData/>
  </xdr:twoCellAnchor>
  <xdr:twoCellAnchor editAs="absolute">
    <xdr:from>
      <xdr:col>22</xdr:col>
      <xdr:colOff>714600</xdr:colOff>
      <xdr:row>89</xdr:row>
      <xdr:rowOff>159840</xdr:rowOff>
    </xdr:from>
    <xdr:to>
      <xdr:col>22</xdr:col>
      <xdr:colOff>714600</xdr:colOff>
      <xdr:row>94</xdr:row>
      <xdr:rowOff>172800</xdr:rowOff>
    </xdr:to>
    <xdr:sp>
      <xdr:nvSpPr>
        <xdr:cNvPr id="149" name="Line 1"/>
        <xdr:cNvSpPr/>
      </xdr:nvSpPr>
      <xdr:spPr>
        <a:xfrm>
          <a:off x="22743720" y="17114040"/>
          <a:ext cx="0" cy="965520"/>
        </a:xfrm>
        <a:prstGeom prst="line">
          <a:avLst/>
        </a:prstGeom>
        <a:ln>
          <a:solidFill>
            <a:srgbClr val="4a7ebb"/>
          </a:solidFill>
        </a:ln>
      </xdr:spPr>
      <xdr:style>
        <a:lnRef idx="1">
          <a:schemeClr val="accent1"/>
        </a:lnRef>
        <a:fillRef idx="0">
          <a:schemeClr val="accent1"/>
        </a:fillRef>
        <a:effectRef idx="0">
          <a:schemeClr val="accent1"/>
        </a:effectRef>
        <a:fontRef idx="minor"/>
      </xdr:style>
    </xdr:sp>
    <xdr:clientData/>
  </xdr:twoCellAnchor>
  <xdr:twoCellAnchor editAs="absolute">
    <xdr:from>
      <xdr:col>22</xdr:col>
      <xdr:colOff>631800</xdr:colOff>
      <xdr:row>85</xdr:row>
      <xdr:rowOff>133200</xdr:rowOff>
    </xdr:from>
    <xdr:to>
      <xdr:col>22</xdr:col>
      <xdr:colOff>690120</xdr:colOff>
      <xdr:row>90</xdr:row>
      <xdr:rowOff>81000</xdr:rowOff>
    </xdr:to>
    <xdr:sp>
      <xdr:nvSpPr>
        <xdr:cNvPr id="150" name="CustomShape 1"/>
        <xdr:cNvSpPr/>
      </xdr:nvSpPr>
      <xdr:spPr>
        <a:xfrm>
          <a:off x="22660920" y="16325640"/>
          <a:ext cx="58320" cy="900360"/>
        </a:xfrm>
        <a:prstGeom prst="rect">
          <a:avLst/>
        </a:prstGeom>
        <a:noFill/>
        <a:ln w="9360">
          <a:noFill/>
        </a:ln>
      </xdr:spPr>
      <xdr:style>
        <a:lnRef idx="0"/>
        <a:fillRef idx="0"/>
        <a:effectRef idx="0"/>
        <a:fontRef idx="minor"/>
      </xdr:style>
      <xdr:txBody>
        <a:bodyPr lIns="45000" rIns="45000" tIns="90000" bIns="90000" anchor="ctr" vert="vert270" rot="16200000">
          <a:noAutofit/>
        </a:bodyPr>
        <a:p>
          <a:pPr algn="ctr">
            <a:lnSpc>
              <a:spcPct val="100000"/>
            </a:lnSpc>
          </a:pPr>
          <a:r>
            <a:rPr b="0" lang="fr-FR" sz="800" spc="-1" strike="noStrike">
              <a:solidFill>
                <a:srgbClr val="000000"/>
              </a:solidFill>
              <a:latin typeface="Calibri"/>
            </a:rPr>
            <a:t>Section 33 ; 36,4 m</a:t>
          </a:r>
          <a:endParaRPr b="0" lang="fr-FR" sz="800" spc="-1" strike="noStrike">
            <a:latin typeface="Times New Roman"/>
          </a:endParaRPr>
        </a:p>
      </xdr:txBody>
    </xdr:sp>
    <xdr:clientData/>
  </xdr:twoCellAnchor>
  <xdr:twoCellAnchor editAs="absolute">
    <xdr:from>
      <xdr:col>22</xdr:col>
      <xdr:colOff>896400</xdr:colOff>
      <xdr:row>89</xdr:row>
      <xdr:rowOff>159840</xdr:rowOff>
    </xdr:from>
    <xdr:to>
      <xdr:col>22</xdr:col>
      <xdr:colOff>896400</xdr:colOff>
      <xdr:row>94</xdr:row>
      <xdr:rowOff>172800</xdr:rowOff>
    </xdr:to>
    <xdr:sp>
      <xdr:nvSpPr>
        <xdr:cNvPr id="151" name="Line 1"/>
        <xdr:cNvSpPr/>
      </xdr:nvSpPr>
      <xdr:spPr>
        <a:xfrm>
          <a:off x="22925520" y="17114040"/>
          <a:ext cx="0" cy="965520"/>
        </a:xfrm>
        <a:prstGeom prst="line">
          <a:avLst/>
        </a:prstGeom>
        <a:ln>
          <a:solidFill>
            <a:srgbClr val="4a7ebb"/>
          </a:solidFill>
        </a:ln>
      </xdr:spPr>
      <xdr:style>
        <a:lnRef idx="1">
          <a:schemeClr val="accent1"/>
        </a:lnRef>
        <a:fillRef idx="0">
          <a:schemeClr val="accent1"/>
        </a:fillRef>
        <a:effectRef idx="0">
          <a:schemeClr val="accent1"/>
        </a:effectRef>
        <a:fontRef idx="minor"/>
      </xdr:style>
    </xdr:sp>
    <xdr:clientData/>
  </xdr:twoCellAnchor>
  <xdr:twoCellAnchor editAs="absolute">
    <xdr:from>
      <xdr:col>22</xdr:col>
      <xdr:colOff>813960</xdr:colOff>
      <xdr:row>85</xdr:row>
      <xdr:rowOff>133200</xdr:rowOff>
    </xdr:from>
    <xdr:to>
      <xdr:col>22</xdr:col>
      <xdr:colOff>872280</xdr:colOff>
      <xdr:row>90</xdr:row>
      <xdr:rowOff>81000</xdr:rowOff>
    </xdr:to>
    <xdr:sp>
      <xdr:nvSpPr>
        <xdr:cNvPr id="152" name="CustomShape 1"/>
        <xdr:cNvSpPr/>
      </xdr:nvSpPr>
      <xdr:spPr>
        <a:xfrm>
          <a:off x="22843080" y="16325640"/>
          <a:ext cx="58320" cy="900360"/>
        </a:xfrm>
        <a:prstGeom prst="rect">
          <a:avLst/>
        </a:prstGeom>
        <a:noFill/>
        <a:ln w="9360">
          <a:noFill/>
        </a:ln>
      </xdr:spPr>
      <xdr:style>
        <a:lnRef idx="0"/>
        <a:fillRef idx="0"/>
        <a:effectRef idx="0"/>
        <a:fontRef idx="minor"/>
      </xdr:style>
      <xdr:txBody>
        <a:bodyPr lIns="45000" rIns="45000" tIns="90000" bIns="90000" anchor="ctr" vert="vert270" rot="16200000">
          <a:noAutofit/>
        </a:bodyPr>
        <a:p>
          <a:pPr algn="ctr">
            <a:lnSpc>
              <a:spcPct val="100000"/>
            </a:lnSpc>
          </a:pPr>
          <a:r>
            <a:rPr b="0" lang="fr-FR" sz="800" spc="-1" strike="noStrike">
              <a:solidFill>
                <a:srgbClr val="000000"/>
              </a:solidFill>
              <a:latin typeface="Calibri"/>
            </a:rPr>
            <a:t>Section 34 ; 37,94 m</a:t>
          </a:r>
          <a:endParaRPr b="0" lang="fr-FR" sz="800" spc="-1" strike="noStrike">
            <a:latin typeface="Times New Roman"/>
          </a:endParaRPr>
        </a:p>
      </xdr:txBody>
    </xdr:sp>
    <xdr:clientData/>
  </xdr:twoCellAnchor>
  <xdr:twoCellAnchor editAs="absolute">
    <xdr:from>
      <xdr:col>22</xdr:col>
      <xdr:colOff>1014840</xdr:colOff>
      <xdr:row>89</xdr:row>
      <xdr:rowOff>159840</xdr:rowOff>
    </xdr:from>
    <xdr:to>
      <xdr:col>22</xdr:col>
      <xdr:colOff>1014840</xdr:colOff>
      <xdr:row>94</xdr:row>
      <xdr:rowOff>172800</xdr:rowOff>
    </xdr:to>
    <xdr:sp>
      <xdr:nvSpPr>
        <xdr:cNvPr id="153" name="Line 1"/>
        <xdr:cNvSpPr/>
      </xdr:nvSpPr>
      <xdr:spPr>
        <a:xfrm>
          <a:off x="23043960" y="17114040"/>
          <a:ext cx="0" cy="965520"/>
        </a:xfrm>
        <a:prstGeom prst="line">
          <a:avLst/>
        </a:prstGeom>
        <a:ln>
          <a:solidFill>
            <a:srgbClr val="4a7ebb"/>
          </a:solidFill>
        </a:ln>
      </xdr:spPr>
      <xdr:style>
        <a:lnRef idx="1">
          <a:schemeClr val="accent1"/>
        </a:lnRef>
        <a:fillRef idx="0">
          <a:schemeClr val="accent1"/>
        </a:fillRef>
        <a:effectRef idx="0">
          <a:schemeClr val="accent1"/>
        </a:effectRef>
        <a:fontRef idx="minor"/>
      </xdr:style>
    </xdr:sp>
    <xdr:clientData/>
  </xdr:twoCellAnchor>
  <xdr:twoCellAnchor editAs="absolute">
    <xdr:from>
      <xdr:col>22</xdr:col>
      <xdr:colOff>932040</xdr:colOff>
      <xdr:row>85</xdr:row>
      <xdr:rowOff>133200</xdr:rowOff>
    </xdr:from>
    <xdr:to>
      <xdr:col>22</xdr:col>
      <xdr:colOff>990360</xdr:colOff>
      <xdr:row>90</xdr:row>
      <xdr:rowOff>81000</xdr:rowOff>
    </xdr:to>
    <xdr:sp>
      <xdr:nvSpPr>
        <xdr:cNvPr id="154" name="CustomShape 1"/>
        <xdr:cNvSpPr/>
      </xdr:nvSpPr>
      <xdr:spPr>
        <a:xfrm>
          <a:off x="22961160" y="16325640"/>
          <a:ext cx="58320" cy="900360"/>
        </a:xfrm>
        <a:prstGeom prst="rect">
          <a:avLst/>
        </a:prstGeom>
        <a:noFill/>
        <a:ln w="9360">
          <a:noFill/>
        </a:ln>
      </xdr:spPr>
      <xdr:style>
        <a:lnRef idx="0"/>
        <a:fillRef idx="0"/>
        <a:effectRef idx="0"/>
        <a:fontRef idx="minor"/>
      </xdr:style>
      <xdr:txBody>
        <a:bodyPr lIns="45000" rIns="45000" tIns="90000" bIns="90000" anchor="ctr" vert="vert270" rot="16200000">
          <a:noAutofit/>
        </a:bodyPr>
        <a:p>
          <a:pPr algn="ctr">
            <a:lnSpc>
              <a:spcPct val="100000"/>
            </a:lnSpc>
          </a:pPr>
          <a:r>
            <a:rPr b="0" lang="fr-FR" sz="800" spc="-1" strike="noStrike">
              <a:solidFill>
                <a:srgbClr val="000000"/>
              </a:solidFill>
              <a:latin typeface="Calibri"/>
            </a:rPr>
            <a:t>Section 35 ; 38,94 m</a:t>
          </a:r>
          <a:endParaRPr b="0" lang="fr-FR" sz="800" spc="-1" strike="noStrike">
            <a:latin typeface="Times New Roman"/>
          </a:endParaRPr>
        </a:p>
      </xdr:txBody>
    </xdr:sp>
    <xdr:clientData/>
  </xdr:twoCellAnchor>
  <xdr:twoCellAnchor editAs="absolute">
    <xdr:from>
      <xdr:col>22</xdr:col>
      <xdr:colOff>1132920</xdr:colOff>
      <xdr:row>89</xdr:row>
      <xdr:rowOff>159840</xdr:rowOff>
    </xdr:from>
    <xdr:to>
      <xdr:col>22</xdr:col>
      <xdr:colOff>1132920</xdr:colOff>
      <xdr:row>94</xdr:row>
      <xdr:rowOff>172800</xdr:rowOff>
    </xdr:to>
    <xdr:sp>
      <xdr:nvSpPr>
        <xdr:cNvPr id="155" name="Line 1"/>
        <xdr:cNvSpPr/>
      </xdr:nvSpPr>
      <xdr:spPr>
        <a:xfrm>
          <a:off x="23162040" y="17114040"/>
          <a:ext cx="0" cy="965520"/>
        </a:xfrm>
        <a:prstGeom prst="line">
          <a:avLst/>
        </a:prstGeom>
        <a:ln>
          <a:solidFill>
            <a:srgbClr val="4a7ebb"/>
          </a:solidFill>
        </a:ln>
      </xdr:spPr>
      <xdr:style>
        <a:lnRef idx="1">
          <a:schemeClr val="accent1"/>
        </a:lnRef>
        <a:fillRef idx="0">
          <a:schemeClr val="accent1"/>
        </a:fillRef>
        <a:effectRef idx="0">
          <a:schemeClr val="accent1"/>
        </a:effectRef>
        <a:fontRef idx="minor"/>
      </xdr:style>
    </xdr:sp>
    <xdr:clientData/>
  </xdr:twoCellAnchor>
  <xdr:twoCellAnchor editAs="absolute">
    <xdr:from>
      <xdr:col>22</xdr:col>
      <xdr:colOff>1050480</xdr:colOff>
      <xdr:row>85</xdr:row>
      <xdr:rowOff>133200</xdr:rowOff>
    </xdr:from>
    <xdr:to>
      <xdr:col>22</xdr:col>
      <xdr:colOff>1108800</xdr:colOff>
      <xdr:row>90</xdr:row>
      <xdr:rowOff>81000</xdr:rowOff>
    </xdr:to>
    <xdr:sp>
      <xdr:nvSpPr>
        <xdr:cNvPr id="156" name="CustomShape 1"/>
        <xdr:cNvSpPr/>
      </xdr:nvSpPr>
      <xdr:spPr>
        <a:xfrm>
          <a:off x="23079600" y="16325640"/>
          <a:ext cx="58320" cy="900360"/>
        </a:xfrm>
        <a:prstGeom prst="rect">
          <a:avLst/>
        </a:prstGeom>
        <a:noFill/>
        <a:ln w="9360">
          <a:noFill/>
        </a:ln>
      </xdr:spPr>
      <xdr:style>
        <a:lnRef idx="0"/>
        <a:fillRef idx="0"/>
        <a:effectRef idx="0"/>
        <a:fontRef idx="minor"/>
      </xdr:style>
      <xdr:txBody>
        <a:bodyPr lIns="45000" rIns="45000" tIns="90000" bIns="90000" anchor="ctr" vert="vert270" rot="16200000">
          <a:noAutofit/>
        </a:bodyPr>
        <a:p>
          <a:pPr algn="ctr">
            <a:lnSpc>
              <a:spcPct val="100000"/>
            </a:lnSpc>
          </a:pPr>
          <a:r>
            <a:rPr b="0" lang="fr-FR" sz="800" spc="-1" strike="noStrike">
              <a:solidFill>
                <a:srgbClr val="000000"/>
              </a:solidFill>
              <a:latin typeface="Calibri"/>
            </a:rPr>
            <a:t>Section 36 ; 39,94 m</a:t>
          </a:r>
          <a:endParaRPr b="0" lang="fr-FR" sz="800" spc="-1" strike="noStrike">
            <a:latin typeface="Times New Roman"/>
          </a:endParaRPr>
        </a:p>
      </xdr:txBody>
    </xdr:sp>
    <xdr:clientData/>
  </xdr:twoCellAnchor>
  <xdr:twoCellAnchor editAs="absolute">
    <xdr:from>
      <xdr:col>22</xdr:col>
      <xdr:colOff>1251360</xdr:colOff>
      <xdr:row>89</xdr:row>
      <xdr:rowOff>159840</xdr:rowOff>
    </xdr:from>
    <xdr:to>
      <xdr:col>22</xdr:col>
      <xdr:colOff>1251360</xdr:colOff>
      <xdr:row>94</xdr:row>
      <xdr:rowOff>172800</xdr:rowOff>
    </xdr:to>
    <xdr:sp>
      <xdr:nvSpPr>
        <xdr:cNvPr id="157" name="Line 1"/>
        <xdr:cNvSpPr/>
      </xdr:nvSpPr>
      <xdr:spPr>
        <a:xfrm>
          <a:off x="23280480" y="17114040"/>
          <a:ext cx="0" cy="965520"/>
        </a:xfrm>
        <a:prstGeom prst="line">
          <a:avLst/>
        </a:prstGeom>
        <a:ln>
          <a:solidFill>
            <a:srgbClr val="4a7ebb"/>
          </a:solidFill>
        </a:ln>
      </xdr:spPr>
      <xdr:style>
        <a:lnRef idx="1">
          <a:schemeClr val="accent1"/>
        </a:lnRef>
        <a:fillRef idx="0">
          <a:schemeClr val="accent1"/>
        </a:fillRef>
        <a:effectRef idx="0">
          <a:schemeClr val="accent1"/>
        </a:effectRef>
        <a:fontRef idx="minor"/>
      </xdr:style>
    </xdr:sp>
    <xdr:clientData/>
  </xdr:twoCellAnchor>
  <xdr:twoCellAnchor editAs="absolute">
    <xdr:from>
      <xdr:col>22</xdr:col>
      <xdr:colOff>1168920</xdr:colOff>
      <xdr:row>85</xdr:row>
      <xdr:rowOff>133200</xdr:rowOff>
    </xdr:from>
    <xdr:to>
      <xdr:col>22</xdr:col>
      <xdr:colOff>1227240</xdr:colOff>
      <xdr:row>90</xdr:row>
      <xdr:rowOff>81000</xdr:rowOff>
    </xdr:to>
    <xdr:sp>
      <xdr:nvSpPr>
        <xdr:cNvPr id="158" name="CustomShape 1"/>
        <xdr:cNvSpPr/>
      </xdr:nvSpPr>
      <xdr:spPr>
        <a:xfrm>
          <a:off x="23198040" y="16325640"/>
          <a:ext cx="58320" cy="900360"/>
        </a:xfrm>
        <a:prstGeom prst="rect">
          <a:avLst/>
        </a:prstGeom>
        <a:noFill/>
        <a:ln w="9360">
          <a:noFill/>
        </a:ln>
      </xdr:spPr>
      <xdr:style>
        <a:lnRef idx="0"/>
        <a:fillRef idx="0"/>
        <a:effectRef idx="0"/>
        <a:fontRef idx="minor"/>
      </xdr:style>
      <xdr:txBody>
        <a:bodyPr lIns="45000" rIns="45000" tIns="90000" bIns="90000" anchor="ctr" vert="vert270" rot="16200000">
          <a:noAutofit/>
        </a:bodyPr>
        <a:p>
          <a:pPr algn="ctr">
            <a:lnSpc>
              <a:spcPct val="100000"/>
            </a:lnSpc>
          </a:pPr>
          <a:r>
            <a:rPr b="0" lang="fr-FR" sz="800" spc="-1" strike="noStrike">
              <a:solidFill>
                <a:srgbClr val="000000"/>
              </a:solidFill>
              <a:latin typeface="Calibri"/>
            </a:rPr>
            <a:t>Section 37 ; 40,94 m</a:t>
          </a:r>
          <a:endParaRPr b="0" lang="fr-FR" sz="800" spc="-1" strike="noStrike">
            <a:latin typeface="Times New Roman"/>
          </a:endParaRPr>
        </a:p>
      </xdr:txBody>
    </xdr:sp>
    <xdr:clientData/>
  </xdr:twoCellAnchor>
  <xdr:twoCellAnchor editAs="absolute">
    <xdr:from>
      <xdr:col>23</xdr:col>
      <xdr:colOff>49320</xdr:colOff>
      <xdr:row>89</xdr:row>
      <xdr:rowOff>159840</xdr:rowOff>
    </xdr:from>
    <xdr:to>
      <xdr:col>23</xdr:col>
      <xdr:colOff>49320</xdr:colOff>
      <xdr:row>94</xdr:row>
      <xdr:rowOff>172800</xdr:rowOff>
    </xdr:to>
    <xdr:sp>
      <xdr:nvSpPr>
        <xdr:cNvPr id="159" name="Line 1"/>
        <xdr:cNvSpPr/>
      </xdr:nvSpPr>
      <xdr:spPr>
        <a:xfrm>
          <a:off x="23398560" y="17114040"/>
          <a:ext cx="0" cy="965520"/>
        </a:xfrm>
        <a:prstGeom prst="line">
          <a:avLst/>
        </a:prstGeom>
        <a:ln>
          <a:solidFill>
            <a:srgbClr val="4a7ebb"/>
          </a:solidFill>
        </a:ln>
      </xdr:spPr>
      <xdr:style>
        <a:lnRef idx="1">
          <a:schemeClr val="accent1"/>
        </a:lnRef>
        <a:fillRef idx="0">
          <a:schemeClr val="accent1"/>
        </a:fillRef>
        <a:effectRef idx="0">
          <a:schemeClr val="accent1"/>
        </a:effectRef>
        <a:fontRef idx="minor"/>
      </xdr:style>
    </xdr:sp>
    <xdr:clientData/>
  </xdr:twoCellAnchor>
  <xdr:twoCellAnchor editAs="absolute">
    <xdr:from>
      <xdr:col>22</xdr:col>
      <xdr:colOff>1287000</xdr:colOff>
      <xdr:row>85</xdr:row>
      <xdr:rowOff>133200</xdr:rowOff>
    </xdr:from>
    <xdr:to>
      <xdr:col>23</xdr:col>
      <xdr:colOff>25200</xdr:colOff>
      <xdr:row>90</xdr:row>
      <xdr:rowOff>81000</xdr:rowOff>
    </xdr:to>
    <xdr:sp>
      <xdr:nvSpPr>
        <xdr:cNvPr id="160" name="CustomShape 1"/>
        <xdr:cNvSpPr/>
      </xdr:nvSpPr>
      <xdr:spPr>
        <a:xfrm>
          <a:off x="23316120" y="16325640"/>
          <a:ext cx="58320" cy="900360"/>
        </a:xfrm>
        <a:prstGeom prst="rect">
          <a:avLst/>
        </a:prstGeom>
        <a:noFill/>
        <a:ln w="9360">
          <a:noFill/>
        </a:ln>
      </xdr:spPr>
      <xdr:style>
        <a:lnRef idx="0"/>
        <a:fillRef idx="0"/>
        <a:effectRef idx="0"/>
        <a:fontRef idx="minor"/>
      </xdr:style>
      <xdr:txBody>
        <a:bodyPr lIns="45000" rIns="45000" tIns="90000" bIns="90000" anchor="ctr" vert="vert270" rot="16200000">
          <a:noAutofit/>
        </a:bodyPr>
        <a:p>
          <a:pPr algn="ctr">
            <a:lnSpc>
              <a:spcPct val="100000"/>
            </a:lnSpc>
          </a:pPr>
          <a:r>
            <a:rPr b="0" lang="fr-FR" sz="800" spc="-1" strike="noStrike">
              <a:solidFill>
                <a:srgbClr val="000000"/>
              </a:solidFill>
              <a:latin typeface="Calibri"/>
            </a:rPr>
            <a:t>Section 38 ; 41,94 m</a:t>
          </a:r>
          <a:endParaRPr b="0" lang="fr-FR" sz="800" spc="-1" strike="noStrike">
            <a:latin typeface="Times New Roman"/>
          </a:endParaRPr>
        </a:p>
      </xdr:txBody>
    </xdr:sp>
    <xdr:clientData/>
  </xdr:twoCellAnchor>
  <xdr:twoCellAnchor editAs="absolute">
    <xdr:from>
      <xdr:col>23</xdr:col>
      <xdr:colOff>167760</xdr:colOff>
      <xdr:row>89</xdr:row>
      <xdr:rowOff>159840</xdr:rowOff>
    </xdr:from>
    <xdr:to>
      <xdr:col>23</xdr:col>
      <xdr:colOff>167760</xdr:colOff>
      <xdr:row>94</xdr:row>
      <xdr:rowOff>172800</xdr:rowOff>
    </xdr:to>
    <xdr:sp>
      <xdr:nvSpPr>
        <xdr:cNvPr id="161" name="Line 1"/>
        <xdr:cNvSpPr/>
      </xdr:nvSpPr>
      <xdr:spPr>
        <a:xfrm>
          <a:off x="23517000" y="17114040"/>
          <a:ext cx="0" cy="965520"/>
        </a:xfrm>
        <a:prstGeom prst="line">
          <a:avLst/>
        </a:prstGeom>
        <a:ln>
          <a:solidFill>
            <a:srgbClr val="4a7ebb"/>
          </a:solidFill>
        </a:ln>
      </xdr:spPr>
      <xdr:style>
        <a:lnRef idx="1">
          <a:schemeClr val="accent1"/>
        </a:lnRef>
        <a:fillRef idx="0">
          <a:schemeClr val="accent1"/>
        </a:fillRef>
        <a:effectRef idx="0">
          <a:schemeClr val="accent1"/>
        </a:effectRef>
        <a:fontRef idx="minor"/>
      </xdr:style>
    </xdr:sp>
    <xdr:clientData/>
  </xdr:twoCellAnchor>
  <xdr:twoCellAnchor editAs="absolute">
    <xdr:from>
      <xdr:col>23</xdr:col>
      <xdr:colOff>85320</xdr:colOff>
      <xdr:row>85</xdr:row>
      <xdr:rowOff>133200</xdr:rowOff>
    </xdr:from>
    <xdr:to>
      <xdr:col>23</xdr:col>
      <xdr:colOff>143640</xdr:colOff>
      <xdr:row>90</xdr:row>
      <xdr:rowOff>81000</xdr:rowOff>
    </xdr:to>
    <xdr:sp>
      <xdr:nvSpPr>
        <xdr:cNvPr id="162" name="CustomShape 1"/>
        <xdr:cNvSpPr/>
      </xdr:nvSpPr>
      <xdr:spPr>
        <a:xfrm>
          <a:off x="23434560" y="16325640"/>
          <a:ext cx="58320" cy="900360"/>
        </a:xfrm>
        <a:prstGeom prst="rect">
          <a:avLst/>
        </a:prstGeom>
        <a:noFill/>
        <a:ln w="9360">
          <a:noFill/>
        </a:ln>
      </xdr:spPr>
      <xdr:style>
        <a:lnRef idx="0"/>
        <a:fillRef idx="0"/>
        <a:effectRef idx="0"/>
        <a:fontRef idx="minor"/>
      </xdr:style>
      <xdr:txBody>
        <a:bodyPr lIns="45000" rIns="45000" tIns="90000" bIns="90000" anchor="ctr" vert="vert270" rot="16200000">
          <a:noAutofit/>
        </a:bodyPr>
        <a:p>
          <a:pPr algn="ctr">
            <a:lnSpc>
              <a:spcPct val="100000"/>
            </a:lnSpc>
          </a:pPr>
          <a:r>
            <a:rPr b="0" lang="fr-FR" sz="800" spc="-1" strike="noStrike">
              <a:solidFill>
                <a:srgbClr val="000000"/>
              </a:solidFill>
              <a:latin typeface="Calibri"/>
            </a:rPr>
            <a:t>Section 39 ; 42,94 m</a:t>
          </a:r>
          <a:endParaRPr b="0" lang="fr-FR" sz="800" spc="-1" strike="noStrike">
            <a:latin typeface="Times New Roman"/>
          </a:endParaRPr>
        </a:p>
      </xdr:txBody>
    </xdr:sp>
    <xdr:clientData/>
  </xdr:twoCellAnchor>
  <xdr:twoCellAnchor editAs="absolute">
    <xdr:from>
      <xdr:col>23</xdr:col>
      <xdr:colOff>286200</xdr:colOff>
      <xdr:row>89</xdr:row>
      <xdr:rowOff>159840</xdr:rowOff>
    </xdr:from>
    <xdr:to>
      <xdr:col>23</xdr:col>
      <xdr:colOff>286200</xdr:colOff>
      <xdr:row>94</xdr:row>
      <xdr:rowOff>172800</xdr:rowOff>
    </xdr:to>
    <xdr:sp>
      <xdr:nvSpPr>
        <xdr:cNvPr id="163" name="Line 1"/>
        <xdr:cNvSpPr/>
      </xdr:nvSpPr>
      <xdr:spPr>
        <a:xfrm>
          <a:off x="23635440" y="17114040"/>
          <a:ext cx="0" cy="965520"/>
        </a:xfrm>
        <a:prstGeom prst="line">
          <a:avLst/>
        </a:prstGeom>
        <a:ln>
          <a:solidFill>
            <a:srgbClr val="4a7ebb"/>
          </a:solidFill>
        </a:ln>
      </xdr:spPr>
      <xdr:style>
        <a:lnRef idx="1">
          <a:schemeClr val="accent1"/>
        </a:lnRef>
        <a:fillRef idx="0">
          <a:schemeClr val="accent1"/>
        </a:fillRef>
        <a:effectRef idx="0">
          <a:schemeClr val="accent1"/>
        </a:effectRef>
        <a:fontRef idx="minor"/>
      </xdr:style>
    </xdr:sp>
    <xdr:clientData/>
  </xdr:twoCellAnchor>
  <xdr:twoCellAnchor editAs="absolute">
    <xdr:from>
      <xdr:col>23</xdr:col>
      <xdr:colOff>203400</xdr:colOff>
      <xdr:row>85</xdr:row>
      <xdr:rowOff>133200</xdr:rowOff>
    </xdr:from>
    <xdr:to>
      <xdr:col>23</xdr:col>
      <xdr:colOff>261720</xdr:colOff>
      <xdr:row>90</xdr:row>
      <xdr:rowOff>81000</xdr:rowOff>
    </xdr:to>
    <xdr:sp>
      <xdr:nvSpPr>
        <xdr:cNvPr id="164" name="CustomShape 1"/>
        <xdr:cNvSpPr/>
      </xdr:nvSpPr>
      <xdr:spPr>
        <a:xfrm>
          <a:off x="23552640" y="16325640"/>
          <a:ext cx="58320" cy="900360"/>
        </a:xfrm>
        <a:prstGeom prst="rect">
          <a:avLst/>
        </a:prstGeom>
        <a:noFill/>
        <a:ln w="9360">
          <a:noFill/>
        </a:ln>
      </xdr:spPr>
      <xdr:style>
        <a:lnRef idx="0"/>
        <a:fillRef idx="0"/>
        <a:effectRef idx="0"/>
        <a:fontRef idx="minor"/>
      </xdr:style>
      <xdr:txBody>
        <a:bodyPr lIns="45000" rIns="45000" tIns="90000" bIns="90000" anchor="ctr" vert="vert270" rot="16200000">
          <a:noAutofit/>
        </a:bodyPr>
        <a:p>
          <a:pPr algn="ctr">
            <a:lnSpc>
              <a:spcPct val="100000"/>
            </a:lnSpc>
          </a:pPr>
          <a:r>
            <a:rPr b="0" lang="fr-FR" sz="800" spc="-1" strike="noStrike">
              <a:solidFill>
                <a:srgbClr val="000000"/>
              </a:solidFill>
              <a:latin typeface="Calibri"/>
            </a:rPr>
            <a:t>Section 40 ; 43,94 m</a:t>
          </a:r>
          <a:endParaRPr b="0" lang="fr-FR" sz="800" spc="-1" strike="noStrike">
            <a:latin typeface="Times New Roman"/>
          </a:endParaRPr>
        </a:p>
      </xdr:txBody>
    </xdr:sp>
    <xdr:clientData/>
  </xdr:twoCellAnchor>
  <xdr:twoCellAnchor editAs="absolute">
    <xdr:from>
      <xdr:col>23</xdr:col>
      <xdr:colOff>404280</xdr:colOff>
      <xdr:row>89</xdr:row>
      <xdr:rowOff>159840</xdr:rowOff>
    </xdr:from>
    <xdr:to>
      <xdr:col>23</xdr:col>
      <xdr:colOff>404280</xdr:colOff>
      <xdr:row>94</xdr:row>
      <xdr:rowOff>172800</xdr:rowOff>
    </xdr:to>
    <xdr:sp>
      <xdr:nvSpPr>
        <xdr:cNvPr id="165" name="Line 1"/>
        <xdr:cNvSpPr/>
      </xdr:nvSpPr>
      <xdr:spPr>
        <a:xfrm>
          <a:off x="23753520" y="17114040"/>
          <a:ext cx="0" cy="965520"/>
        </a:xfrm>
        <a:prstGeom prst="line">
          <a:avLst/>
        </a:prstGeom>
        <a:ln>
          <a:solidFill>
            <a:srgbClr val="4a7ebb"/>
          </a:solidFill>
        </a:ln>
      </xdr:spPr>
      <xdr:style>
        <a:lnRef idx="1">
          <a:schemeClr val="accent1"/>
        </a:lnRef>
        <a:fillRef idx="0">
          <a:schemeClr val="accent1"/>
        </a:fillRef>
        <a:effectRef idx="0">
          <a:schemeClr val="accent1"/>
        </a:effectRef>
        <a:fontRef idx="minor"/>
      </xdr:style>
    </xdr:sp>
    <xdr:clientData/>
  </xdr:twoCellAnchor>
  <xdr:twoCellAnchor editAs="absolute">
    <xdr:from>
      <xdr:col>23</xdr:col>
      <xdr:colOff>321840</xdr:colOff>
      <xdr:row>85</xdr:row>
      <xdr:rowOff>133200</xdr:rowOff>
    </xdr:from>
    <xdr:to>
      <xdr:col>23</xdr:col>
      <xdr:colOff>380160</xdr:colOff>
      <xdr:row>90</xdr:row>
      <xdr:rowOff>81000</xdr:rowOff>
    </xdr:to>
    <xdr:sp>
      <xdr:nvSpPr>
        <xdr:cNvPr id="166" name="CustomShape 1"/>
        <xdr:cNvSpPr/>
      </xdr:nvSpPr>
      <xdr:spPr>
        <a:xfrm>
          <a:off x="23671080" y="16325640"/>
          <a:ext cx="58320" cy="900360"/>
        </a:xfrm>
        <a:prstGeom prst="rect">
          <a:avLst/>
        </a:prstGeom>
        <a:noFill/>
        <a:ln w="9360">
          <a:noFill/>
        </a:ln>
      </xdr:spPr>
      <xdr:style>
        <a:lnRef idx="0"/>
        <a:fillRef idx="0"/>
        <a:effectRef idx="0"/>
        <a:fontRef idx="minor"/>
      </xdr:style>
      <xdr:txBody>
        <a:bodyPr lIns="45000" rIns="45000" tIns="90000" bIns="90000" anchor="ctr" vert="vert270" rot="16200000">
          <a:noAutofit/>
        </a:bodyPr>
        <a:p>
          <a:pPr algn="ctr">
            <a:lnSpc>
              <a:spcPct val="100000"/>
            </a:lnSpc>
          </a:pPr>
          <a:r>
            <a:rPr b="0" lang="fr-FR" sz="800" spc="-1" strike="noStrike">
              <a:solidFill>
                <a:srgbClr val="000000"/>
              </a:solidFill>
              <a:latin typeface="Calibri"/>
            </a:rPr>
            <a:t>Section 41 ; 44,94 m</a:t>
          </a:r>
          <a:endParaRPr b="0" lang="fr-FR" sz="800" spc="-1" strike="noStrike">
            <a:latin typeface="Times New Roman"/>
          </a:endParaRPr>
        </a:p>
      </xdr:txBody>
    </xdr:sp>
    <xdr:clientData/>
  </xdr:twoCellAnchor>
  <xdr:twoCellAnchor editAs="absolute">
    <xdr:from>
      <xdr:col>23</xdr:col>
      <xdr:colOff>522720</xdr:colOff>
      <xdr:row>89</xdr:row>
      <xdr:rowOff>159840</xdr:rowOff>
    </xdr:from>
    <xdr:to>
      <xdr:col>23</xdr:col>
      <xdr:colOff>522720</xdr:colOff>
      <xdr:row>94</xdr:row>
      <xdr:rowOff>172800</xdr:rowOff>
    </xdr:to>
    <xdr:sp>
      <xdr:nvSpPr>
        <xdr:cNvPr id="167" name="Line 1"/>
        <xdr:cNvSpPr/>
      </xdr:nvSpPr>
      <xdr:spPr>
        <a:xfrm>
          <a:off x="23871960" y="17114040"/>
          <a:ext cx="0" cy="965520"/>
        </a:xfrm>
        <a:prstGeom prst="line">
          <a:avLst/>
        </a:prstGeom>
        <a:ln>
          <a:solidFill>
            <a:srgbClr val="4a7ebb"/>
          </a:solidFill>
        </a:ln>
      </xdr:spPr>
      <xdr:style>
        <a:lnRef idx="1">
          <a:schemeClr val="accent1"/>
        </a:lnRef>
        <a:fillRef idx="0">
          <a:schemeClr val="accent1"/>
        </a:fillRef>
        <a:effectRef idx="0">
          <a:schemeClr val="accent1"/>
        </a:effectRef>
        <a:fontRef idx="minor"/>
      </xdr:style>
    </xdr:sp>
    <xdr:clientData/>
  </xdr:twoCellAnchor>
  <xdr:twoCellAnchor editAs="absolute">
    <xdr:from>
      <xdr:col>23</xdr:col>
      <xdr:colOff>439920</xdr:colOff>
      <xdr:row>85</xdr:row>
      <xdr:rowOff>133200</xdr:rowOff>
    </xdr:from>
    <xdr:to>
      <xdr:col>23</xdr:col>
      <xdr:colOff>498240</xdr:colOff>
      <xdr:row>90</xdr:row>
      <xdr:rowOff>81000</xdr:rowOff>
    </xdr:to>
    <xdr:sp>
      <xdr:nvSpPr>
        <xdr:cNvPr id="168" name="CustomShape 1"/>
        <xdr:cNvSpPr/>
      </xdr:nvSpPr>
      <xdr:spPr>
        <a:xfrm>
          <a:off x="23789160" y="16325640"/>
          <a:ext cx="58320" cy="900360"/>
        </a:xfrm>
        <a:prstGeom prst="rect">
          <a:avLst/>
        </a:prstGeom>
        <a:noFill/>
        <a:ln w="9360">
          <a:noFill/>
        </a:ln>
      </xdr:spPr>
      <xdr:style>
        <a:lnRef idx="0"/>
        <a:fillRef idx="0"/>
        <a:effectRef idx="0"/>
        <a:fontRef idx="minor"/>
      </xdr:style>
      <xdr:txBody>
        <a:bodyPr lIns="45000" rIns="45000" tIns="90000" bIns="90000" anchor="ctr" vert="vert270" rot="16200000">
          <a:noAutofit/>
        </a:bodyPr>
        <a:p>
          <a:pPr algn="ctr">
            <a:lnSpc>
              <a:spcPct val="100000"/>
            </a:lnSpc>
          </a:pPr>
          <a:r>
            <a:rPr b="0" lang="fr-FR" sz="800" spc="-1" strike="noStrike">
              <a:solidFill>
                <a:srgbClr val="000000"/>
              </a:solidFill>
              <a:latin typeface="Calibri"/>
            </a:rPr>
            <a:t>Section 42 ; 45,94 m</a:t>
          </a:r>
          <a:endParaRPr b="0" lang="fr-FR" sz="800" spc="-1" strike="noStrike">
            <a:latin typeface="Times New Roman"/>
          </a:endParaRPr>
        </a:p>
      </xdr:txBody>
    </xdr:sp>
    <xdr:clientData/>
  </xdr:twoCellAnchor>
  <xdr:twoCellAnchor editAs="absolute">
    <xdr:from>
      <xdr:col>23</xdr:col>
      <xdr:colOff>617040</xdr:colOff>
      <xdr:row>89</xdr:row>
      <xdr:rowOff>159840</xdr:rowOff>
    </xdr:from>
    <xdr:to>
      <xdr:col>23</xdr:col>
      <xdr:colOff>617040</xdr:colOff>
      <xdr:row>94</xdr:row>
      <xdr:rowOff>172800</xdr:rowOff>
    </xdr:to>
    <xdr:sp>
      <xdr:nvSpPr>
        <xdr:cNvPr id="169" name="Line 1"/>
        <xdr:cNvSpPr/>
      </xdr:nvSpPr>
      <xdr:spPr>
        <a:xfrm>
          <a:off x="23966280" y="17114040"/>
          <a:ext cx="0" cy="965520"/>
        </a:xfrm>
        <a:prstGeom prst="line">
          <a:avLst/>
        </a:prstGeom>
        <a:ln>
          <a:solidFill>
            <a:srgbClr val="4a7ebb"/>
          </a:solidFill>
        </a:ln>
      </xdr:spPr>
      <xdr:style>
        <a:lnRef idx="1">
          <a:schemeClr val="accent1"/>
        </a:lnRef>
        <a:fillRef idx="0">
          <a:schemeClr val="accent1"/>
        </a:fillRef>
        <a:effectRef idx="0">
          <a:schemeClr val="accent1"/>
        </a:effectRef>
        <a:fontRef idx="minor"/>
      </xdr:style>
    </xdr:sp>
    <xdr:clientData/>
  </xdr:twoCellAnchor>
  <xdr:twoCellAnchor editAs="absolute">
    <xdr:from>
      <xdr:col>23</xdr:col>
      <xdr:colOff>534600</xdr:colOff>
      <xdr:row>85</xdr:row>
      <xdr:rowOff>133200</xdr:rowOff>
    </xdr:from>
    <xdr:to>
      <xdr:col>23</xdr:col>
      <xdr:colOff>592920</xdr:colOff>
      <xdr:row>90</xdr:row>
      <xdr:rowOff>81000</xdr:rowOff>
    </xdr:to>
    <xdr:sp>
      <xdr:nvSpPr>
        <xdr:cNvPr id="170" name="CustomShape 1"/>
        <xdr:cNvSpPr/>
      </xdr:nvSpPr>
      <xdr:spPr>
        <a:xfrm>
          <a:off x="23883840" y="16325640"/>
          <a:ext cx="58320" cy="900360"/>
        </a:xfrm>
        <a:prstGeom prst="rect">
          <a:avLst/>
        </a:prstGeom>
        <a:noFill/>
        <a:ln w="9360">
          <a:noFill/>
        </a:ln>
      </xdr:spPr>
      <xdr:style>
        <a:lnRef idx="0"/>
        <a:fillRef idx="0"/>
        <a:effectRef idx="0"/>
        <a:fontRef idx="minor"/>
      </xdr:style>
      <xdr:txBody>
        <a:bodyPr lIns="45000" rIns="45000" tIns="90000" bIns="90000" anchor="ctr" vert="vert270" rot="16200000">
          <a:noAutofit/>
        </a:bodyPr>
        <a:p>
          <a:pPr algn="ctr">
            <a:lnSpc>
              <a:spcPct val="100000"/>
            </a:lnSpc>
          </a:pPr>
          <a:r>
            <a:rPr b="0" lang="fr-FR" sz="800" spc="-1" strike="noStrike">
              <a:solidFill>
                <a:srgbClr val="000000"/>
              </a:solidFill>
              <a:latin typeface="Calibri"/>
            </a:rPr>
            <a:t>Section 43 ; 46,74 m</a:t>
          </a:r>
          <a:endParaRPr b="0" lang="fr-FR" sz="800" spc="-1" strike="noStrike">
            <a:latin typeface="Times New Roman"/>
          </a:endParaRPr>
        </a:p>
      </xdr:txBody>
    </xdr:sp>
    <xdr:clientData/>
  </xdr:twoCellAnchor>
  <xdr:twoCellAnchor editAs="absolute">
    <xdr:from>
      <xdr:col>19</xdr:col>
      <xdr:colOff>364680</xdr:colOff>
      <xdr:row>90</xdr:row>
      <xdr:rowOff>82080</xdr:rowOff>
    </xdr:from>
    <xdr:to>
      <xdr:col>19</xdr:col>
      <xdr:colOff>482400</xdr:colOff>
      <xdr:row>94</xdr:row>
      <xdr:rowOff>59760</xdr:rowOff>
    </xdr:to>
    <xdr:sp>
      <xdr:nvSpPr>
        <xdr:cNvPr id="171" name="CustomShape 1"/>
        <xdr:cNvSpPr/>
      </xdr:nvSpPr>
      <xdr:spPr>
        <a:xfrm>
          <a:off x="19470960" y="17227080"/>
          <a:ext cx="117720" cy="739440"/>
        </a:xfrm>
        <a:prstGeom prst="rect">
          <a:avLst/>
        </a:prstGeom>
        <a:gradFill rotWithShape="0">
          <a:gsLst>
            <a:gs pos="0">
              <a:srgbClr val="666666"/>
            </a:gs>
            <a:gs pos="100000">
              <a:srgbClr val="ffffff"/>
            </a:gs>
          </a:gsLst>
          <a:lin ang="5400000"/>
        </a:gradFill>
        <a:ln>
          <a:noFill/>
        </a:ln>
      </xdr:spPr>
      <xdr:style>
        <a:lnRef idx="2">
          <a:schemeClr val="accent1">
            <a:shade val="50000"/>
          </a:schemeClr>
        </a:lnRef>
        <a:fillRef idx="1">
          <a:schemeClr val="accent1"/>
        </a:fillRef>
        <a:effectRef idx="0">
          <a:schemeClr val="accent1"/>
        </a:effectRef>
        <a:fontRef idx="minor"/>
      </xdr:style>
      <xdr:txBody>
        <a:bodyPr lIns="90000" rIns="90000" tIns="45000" bIns="45000" anchor="ctr">
          <a:noAutofit/>
        </a:bodyPr>
        <a:p>
          <a:pPr algn="ctr">
            <a:lnSpc>
              <a:spcPct val="100000"/>
            </a:lnSpc>
          </a:pPr>
          <a:r>
            <a:rPr b="1" lang="fr-FR" sz="1000" spc="-1" strike="noStrike">
              <a:solidFill>
                <a:srgbClr val="000000"/>
              </a:solidFill>
              <a:latin typeface="Calibri"/>
            </a:rPr>
            <a:t>1</a:t>
          </a:r>
          <a:endParaRPr b="0" lang="fr-FR" sz="1000" spc="-1" strike="noStrike">
            <a:latin typeface="Times New Roman"/>
          </a:endParaRPr>
        </a:p>
      </xdr:txBody>
    </xdr:sp>
    <xdr:clientData/>
  </xdr:twoCellAnchor>
  <xdr:twoCellAnchor editAs="absolute">
    <xdr:from>
      <xdr:col>22</xdr:col>
      <xdr:colOff>747720</xdr:colOff>
      <xdr:row>90</xdr:row>
      <xdr:rowOff>82080</xdr:rowOff>
    </xdr:from>
    <xdr:to>
      <xdr:col>22</xdr:col>
      <xdr:colOff>865440</xdr:colOff>
      <xdr:row>94</xdr:row>
      <xdr:rowOff>59760</xdr:rowOff>
    </xdr:to>
    <xdr:sp>
      <xdr:nvSpPr>
        <xdr:cNvPr id="172" name="CustomShape 1"/>
        <xdr:cNvSpPr/>
      </xdr:nvSpPr>
      <xdr:spPr>
        <a:xfrm>
          <a:off x="22776840" y="17227080"/>
          <a:ext cx="117720" cy="739440"/>
        </a:xfrm>
        <a:prstGeom prst="rect">
          <a:avLst/>
        </a:prstGeom>
        <a:gradFill rotWithShape="0">
          <a:gsLst>
            <a:gs pos="0">
              <a:srgbClr val="666666"/>
            </a:gs>
            <a:gs pos="100000">
              <a:srgbClr val="ffffff"/>
            </a:gs>
          </a:gsLst>
          <a:lin ang="5400000"/>
        </a:gradFill>
        <a:ln>
          <a:noFill/>
        </a:ln>
      </xdr:spPr>
      <xdr:style>
        <a:lnRef idx="2">
          <a:schemeClr val="accent1">
            <a:shade val="50000"/>
          </a:schemeClr>
        </a:lnRef>
        <a:fillRef idx="1">
          <a:schemeClr val="accent1"/>
        </a:fillRef>
        <a:effectRef idx="0">
          <a:schemeClr val="accent1"/>
        </a:effectRef>
        <a:fontRef idx="minor"/>
      </xdr:style>
      <xdr:txBody>
        <a:bodyPr lIns="90000" rIns="90000" tIns="45000" bIns="45000" anchor="ctr">
          <a:noAutofit/>
        </a:bodyPr>
        <a:p>
          <a:pPr algn="ctr">
            <a:lnSpc>
              <a:spcPct val="100000"/>
            </a:lnSpc>
          </a:pPr>
          <a:r>
            <a:rPr b="1" lang="fr-FR" sz="1000" spc="-1" strike="noStrike">
              <a:solidFill>
                <a:srgbClr val="000000"/>
              </a:solidFill>
              <a:latin typeface="Calibri"/>
            </a:rPr>
            <a:t>2</a:t>
          </a:r>
          <a:endParaRPr b="0" lang="fr-FR" sz="1000" spc="-1" strike="noStrike">
            <a:latin typeface="Times New Roman"/>
          </a:endParaRPr>
        </a:p>
      </xdr:txBody>
    </xdr:sp>
    <xdr:clientData/>
  </xdr:twoCellAnchor>
  <xdr:twoCellAnchor editAs="absolute">
    <xdr:from>
      <xdr:col>20</xdr:col>
      <xdr:colOff>81720</xdr:colOff>
      <xdr:row>89</xdr:row>
      <xdr:rowOff>160200</xdr:rowOff>
    </xdr:from>
    <xdr:to>
      <xdr:col>20</xdr:col>
      <xdr:colOff>199440</xdr:colOff>
      <xdr:row>94</xdr:row>
      <xdr:rowOff>172440</xdr:rowOff>
    </xdr:to>
    <xdr:sp>
      <xdr:nvSpPr>
        <xdr:cNvPr id="173" name="CustomShape 1"/>
        <xdr:cNvSpPr/>
      </xdr:nvSpPr>
      <xdr:spPr>
        <a:xfrm>
          <a:off x="19963440" y="17114400"/>
          <a:ext cx="117720" cy="964800"/>
        </a:xfrm>
        <a:prstGeom prst="rect">
          <a:avLst/>
        </a:prstGeom>
        <a:solidFill>
          <a:srgbClr val="666666"/>
        </a:solidFill>
        <a:ln>
          <a:noFill/>
        </a:ln>
      </xdr:spPr>
      <xdr:style>
        <a:lnRef idx="2">
          <a:schemeClr val="accent1">
            <a:shade val="50000"/>
          </a:schemeClr>
        </a:lnRef>
        <a:fillRef idx="1">
          <a:schemeClr val="accent1"/>
        </a:fillRef>
        <a:effectRef idx="0">
          <a:schemeClr val="accent1"/>
        </a:effectRef>
        <a:fontRef idx="minor"/>
      </xdr:style>
      <xdr:txBody>
        <a:bodyPr lIns="90000" rIns="90000" tIns="45000" bIns="45000" anchor="ctr">
          <a:noAutofit/>
        </a:bodyPr>
        <a:p>
          <a:pPr algn="ctr">
            <a:lnSpc>
              <a:spcPct val="100000"/>
            </a:lnSpc>
          </a:pPr>
          <a:r>
            <a:rPr b="1" lang="fr-FR" sz="800" spc="-1" strike="noStrike">
              <a:solidFill>
                <a:srgbClr val="ffffff"/>
              </a:solidFill>
              <a:latin typeface="Calibri"/>
            </a:rPr>
            <a:t>Couronne</a:t>
          </a:r>
          <a:endParaRPr b="0" lang="fr-FR" sz="800" spc="-1" strike="noStrike">
            <a:latin typeface="Times New Roman"/>
          </a:endParaRPr>
        </a:p>
      </xdr:txBody>
    </xdr:sp>
    <xdr:clientData/>
  </xdr:twoCellAnchor>
  <xdr:twoCellAnchor editAs="absolute">
    <xdr:from>
      <xdr:col>18</xdr:col>
      <xdr:colOff>66600</xdr:colOff>
      <xdr:row>95</xdr:row>
      <xdr:rowOff>57600</xdr:rowOff>
    </xdr:from>
    <xdr:to>
      <xdr:col>18</xdr:col>
      <xdr:colOff>695880</xdr:colOff>
      <xdr:row>96</xdr:row>
      <xdr:rowOff>129240</xdr:rowOff>
    </xdr:to>
    <xdr:sp>
      <xdr:nvSpPr>
        <xdr:cNvPr id="174" name="CustomShape 1"/>
        <xdr:cNvSpPr/>
      </xdr:nvSpPr>
      <xdr:spPr>
        <a:xfrm>
          <a:off x="18356400" y="18154800"/>
          <a:ext cx="629280" cy="262440"/>
        </a:xfrm>
        <a:prstGeom prst="rect">
          <a:avLst/>
        </a:prstGeom>
        <a:solidFill>
          <a:srgbClr val="ffffff"/>
        </a:solidFill>
        <a:ln w="9360">
          <a:solidFill>
            <a:srgbClr val="ffffff"/>
          </a:solidFill>
          <a:round/>
        </a:ln>
      </xdr:spPr>
      <xdr:style>
        <a:lnRef idx="0"/>
        <a:fillRef idx="0"/>
        <a:effectRef idx="0"/>
        <a:fontRef idx="minor"/>
      </xdr:style>
      <xdr:txBody>
        <a:bodyPr lIns="90000" rIns="90000" tIns="45000" bIns="45000" anchor="ctr">
          <a:noAutofit/>
        </a:bodyPr>
        <a:p>
          <a:pPr algn="ctr">
            <a:lnSpc>
              <a:spcPct val="100000"/>
            </a:lnSpc>
          </a:pPr>
          <a:r>
            <a:rPr b="0" lang="fr-FR" sz="800" spc="-1" strike="noStrike">
              <a:solidFill>
                <a:srgbClr val="000000"/>
              </a:solidFill>
              <a:latin typeface="Calibri"/>
            </a:rPr>
            <a:t>Amont</a:t>
          </a:r>
          <a:endParaRPr b="0" lang="fr-FR" sz="800" spc="-1" strike="noStrike">
            <a:latin typeface="Times New Roman"/>
          </a:endParaRPr>
        </a:p>
      </xdr:txBody>
    </xdr:sp>
    <xdr:clientData/>
  </xdr:twoCellAnchor>
  <xdr:twoCellAnchor editAs="absolute">
    <xdr:from>
      <xdr:col>23</xdr:col>
      <xdr:colOff>301320</xdr:colOff>
      <xdr:row>95</xdr:row>
      <xdr:rowOff>133560</xdr:rowOff>
    </xdr:from>
    <xdr:to>
      <xdr:col>23</xdr:col>
      <xdr:colOff>836640</xdr:colOff>
      <xdr:row>96</xdr:row>
      <xdr:rowOff>128880</xdr:rowOff>
    </xdr:to>
    <xdr:sp>
      <xdr:nvSpPr>
        <xdr:cNvPr id="175" name="CustomShape 1"/>
        <xdr:cNvSpPr/>
      </xdr:nvSpPr>
      <xdr:spPr>
        <a:xfrm>
          <a:off x="23650560" y="18230760"/>
          <a:ext cx="535320" cy="186120"/>
        </a:xfrm>
        <a:prstGeom prst="rect">
          <a:avLst/>
        </a:prstGeom>
        <a:solidFill>
          <a:srgbClr val="ffffff"/>
        </a:solidFill>
        <a:ln w="9360">
          <a:solidFill>
            <a:srgbClr val="ffffff"/>
          </a:solidFill>
          <a:round/>
        </a:ln>
      </xdr:spPr>
      <xdr:style>
        <a:lnRef idx="0"/>
        <a:fillRef idx="0"/>
        <a:effectRef idx="0"/>
        <a:fontRef idx="minor"/>
      </xdr:style>
      <xdr:txBody>
        <a:bodyPr lIns="90000" rIns="90000" tIns="45000" bIns="45000" anchor="ctr">
          <a:noAutofit/>
        </a:bodyPr>
        <a:p>
          <a:pPr algn="ctr">
            <a:lnSpc>
              <a:spcPct val="100000"/>
            </a:lnSpc>
          </a:pPr>
          <a:r>
            <a:rPr b="0" lang="fr-FR" sz="800" spc="-1" strike="noStrike">
              <a:solidFill>
                <a:srgbClr val="000000"/>
              </a:solidFill>
              <a:latin typeface="Calibri"/>
            </a:rPr>
            <a:t>Aval</a:t>
          </a:r>
          <a:endParaRPr b="0" lang="fr-FR" sz="800" spc="-1" strike="noStrike">
            <a:latin typeface="Times New Roman"/>
          </a:endParaRPr>
        </a:p>
      </xdr:txBody>
    </xdr:sp>
    <xdr:clientData/>
  </xdr:twoCellAnchor>
  <xdr:twoCellAnchor editAs="absolute">
    <xdr:from>
      <xdr:col>20</xdr:col>
      <xdr:colOff>967320</xdr:colOff>
      <xdr:row>96</xdr:row>
      <xdr:rowOff>16920</xdr:rowOff>
    </xdr:from>
    <xdr:to>
      <xdr:col>21</xdr:col>
      <xdr:colOff>558000</xdr:colOff>
      <xdr:row>96</xdr:row>
      <xdr:rowOff>16920</xdr:rowOff>
    </xdr:to>
    <xdr:sp>
      <xdr:nvSpPr>
        <xdr:cNvPr id="176" name="Line 1"/>
        <xdr:cNvSpPr/>
      </xdr:nvSpPr>
      <xdr:spPr>
        <a:xfrm>
          <a:off x="20849040" y="18304920"/>
          <a:ext cx="710280" cy="0"/>
        </a:xfrm>
        <a:prstGeom prst="line">
          <a:avLst/>
        </a:prstGeom>
        <a:ln>
          <a:solidFill>
            <a:srgbClr val="000000"/>
          </a:solidFill>
          <a:tailEnd len="lg" type="triangle" w="lg"/>
        </a:ln>
      </xdr:spPr>
      <xdr:style>
        <a:lnRef idx="1">
          <a:schemeClr val="accent1"/>
        </a:lnRef>
        <a:fillRef idx="0">
          <a:schemeClr val="accent1"/>
        </a:fillRef>
        <a:effectRef idx="0">
          <a:schemeClr val="accent1"/>
        </a:effectRef>
        <a:fontRef idx="minor"/>
      </xdr:style>
    </xdr:sp>
    <xdr:clientData/>
  </xdr:twoCellAnchor>
  <xdr:twoCellAnchor editAs="absolute">
    <xdr:from>
      <xdr:col>20</xdr:col>
      <xdr:colOff>849240</xdr:colOff>
      <xdr:row>94</xdr:row>
      <xdr:rowOff>66960</xdr:rowOff>
    </xdr:from>
    <xdr:to>
      <xdr:col>21</xdr:col>
      <xdr:colOff>439200</xdr:colOff>
      <xdr:row>96</xdr:row>
      <xdr:rowOff>129240</xdr:rowOff>
    </xdr:to>
    <xdr:sp>
      <xdr:nvSpPr>
        <xdr:cNvPr id="177" name="CustomShape 1"/>
        <xdr:cNvSpPr/>
      </xdr:nvSpPr>
      <xdr:spPr>
        <a:xfrm>
          <a:off x="20730960" y="17973720"/>
          <a:ext cx="709560" cy="443520"/>
        </a:xfrm>
        <a:prstGeom prst="rect">
          <a:avLst/>
        </a:prstGeom>
        <a:noFill/>
        <a:ln w="9360">
          <a:noFill/>
        </a:ln>
      </xdr:spPr>
      <xdr:style>
        <a:lnRef idx="0"/>
        <a:fillRef idx="0"/>
        <a:effectRef idx="0"/>
        <a:fontRef idx="minor"/>
      </xdr:style>
      <xdr:txBody>
        <a:bodyPr lIns="90000" rIns="90000" tIns="45000" bIns="45000" anchor="ctr">
          <a:noAutofit/>
        </a:bodyPr>
        <a:p>
          <a:pPr algn="ctr">
            <a:lnSpc>
              <a:spcPct val="100000"/>
            </a:lnSpc>
          </a:pPr>
          <a:r>
            <a:rPr b="0" lang="fr-FR" sz="800" spc="-1" strike="noStrike">
              <a:solidFill>
                <a:srgbClr val="000000"/>
              </a:solidFill>
              <a:latin typeface="Calibri"/>
            </a:rPr>
            <a:t>Flux produit</a:t>
          </a:r>
          <a:endParaRPr b="0" lang="fr-FR" sz="800" spc="-1" strike="noStrike">
            <a:latin typeface="Times New Roman"/>
          </a:endParaRPr>
        </a:p>
      </xdr:txBody>
    </xdr:sp>
    <xdr:clientData/>
  </xdr:twoCellAnchor>
  <xdr:twoCellAnchor editAs="oneCell">
    <xdr:from>
      <xdr:col>17</xdr:col>
      <xdr:colOff>922680</xdr:colOff>
      <xdr:row>67</xdr:row>
      <xdr:rowOff>78480</xdr:rowOff>
    </xdr:from>
    <xdr:to>
      <xdr:col>24</xdr:col>
      <xdr:colOff>16920</xdr:colOff>
      <xdr:row>84</xdr:row>
      <xdr:rowOff>122760</xdr:rowOff>
    </xdr:to>
    <xdr:graphicFrame>
      <xdr:nvGraphicFramePr>
        <xdr:cNvPr id="178" name="Graphique 192"/>
        <xdr:cNvGraphicFramePr/>
      </xdr:nvGraphicFramePr>
      <xdr:xfrm>
        <a:off x="18175320" y="12841920"/>
        <a:ext cx="6228000" cy="328284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16</xdr:col>
      <xdr:colOff>359640</xdr:colOff>
      <xdr:row>26</xdr:row>
      <xdr:rowOff>137880</xdr:rowOff>
    </xdr:from>
    <xdr:to>
      <xdr:col>16</xdr:col>
      <xdr:colOff>1138680</xdr:colOff>
      <xdr:row>30</xdr:row>
      <xdr:rowOff>108000</xdr:rowOff>
    </xdr:to>
    <xdr:pic>
      <xdr:nvPicPr>
        <xdr:cNvPr id="179" name="Picture 33" descr=""/>
        <xdr:cNvPicPr/>
      </xdr:nvPicPr>
      <xdr:blipFill>
        <a:blip r:embed="rId40"/>
        <a:srcRect l="78341" t="40566" r="0" b="0"/>
        <a:stretch/>
      </xdr:blipFill>
      <xdr:spPr>
        <a:xfrm rot="21427200">
          <a:off x="16309800" y="5070600"/>
          <a:ext cx="779040" cy="732240"/>
        </a:xfrm>
        <a:prstGeom prst="rect">
          <a:avLst/>
        </a:prstGeom>
        <a:ln>
          <a:noFill/>
        </a:ln>
      </xdr:spPr>
    </xdr:pic>
    <xdr:clientData/>
  </xdr:twoCellAnchor>
  <xdr:twoCellAnchor editAs="oneCell">
    <xdr:from>
      <xdr:col>12</xdr:col>
      <xdr:colOff>546480</xdr:colOff>
      <xdr:row>27</xdr:row>
      <xdr:rowOff>31680</xdr:rowOff>
    </xdr:from>
    <xdr:to>
      <xdr:col>13</xdr:col>
      <xdr:colOff>552600</xdr:colOff>
      <xdr:row>31</xdr:row>
      <xdr:rowOff>1800</xdr:rowOff>
    </xdr:to>
    <xdr:pic>
      <xdr:nvPicPr>
        <xdr:cNvPr id="180" name="Picture 33" descr=""/>
        <xdr:cNvPicPr/>
      </xdr:nvPicPr>
      <xdr:blipFill>
        <a:blip r:embed="rId41"/>
        <a:srcRect l="78341" t="40566" r="0" b="0"/>
        <a:stretch/>
      </xdr:blipFill>
      <xdr:spPr>
        <a:xfrm rot="21427200">
          <a:off x="12757320" y="5153760"/>
          <a:ext cx="822600" cy="732240"/>
        </a:xfrm>
        <a:prstGeom prst="rect">
          <a:avLst/>
        </a:prstGeom>
        <a:ln>
          <a:noFill/>
        </a:ln>
      </xdr:spPr>
    </xdr:pic>
    <xdr:clientData/>
  </xdr:twoCellAnchor>
  <xdr:twoCellAnchor editAs="absolute">
    <xdr:from>
      <xdr:col>13</xdr:col>
      <xdr:colOff>65160</xdr:colOff>
      <xdr:row>25</xdr:row>
      <xdr:rowOff>46440</xdr:rowOff>
    </xdr:from>
    <xdr:to>
      <xdr:col>14</xdr:col>
      <xdr:colOff>18720</xdr:colOff>
      <xdr:row>28</xdr:row>
      <xdr:rowOff>162000</xdr:rowOff>
    </xdr:to>
    <xdr:pic>
      <xdr:nvPicPr>
        <xdr:cNvPr id="181" name="Image 196" descr="2m_gpcl2_invar_bar_code_staff.jpg"/>
        <xdr:cNvPicPr/>
      </xdr:nvPicPr>
      <xdr:blipFill>
        <a:blip r:embed="rId42"/>
        <a:stretch/>
      </xdr:blipFill>
      <xdr:spPr>
        <a:xfrm>
          <a:off x="13074840" y="4808880"/>
          <a:ext cx="729000" cy="686880"/>
        </a:xfrm>
        <a:prstGeom prst="rect">
          <a:avLst/>
        </a:prstGeom>
        <a:ln>
          <a:noFill/>
        </a:ln>
      </xdr:spPr>
    </xdr:pic>
    <xdr:clientData/>
  </xdr:twoCellAnchor>
  <xdr:twoCellAnchor editAs="absolute">
    <xdr:from>
      <xdr:col>13</xdr:col>
      <xdr:colOff>381600</xdr:colOff>
      <xdr:row>28</xdr:row>
      <xdr:rowOff>144000</xdr:rowOff>
    </xdr:from>
    <xdr:to>
      <xdr:col>13</xdr:col>
      <xdr:colOff>471600</xdr:colOff>
      <xdr:row>28</xdr:row>
      <xdr:rowOff>168480</xdr:rowOff>
    </xdr:to>
    <xdr:sp>
      <xdr:nvSpPr>
        <xdr:cNvPr id="182" name="CustomShape 1"/>
        <xdr:cNvSpPr/>
      </xdr:nvSpPr>
      <xdr:spPr>
        <a:xfrm flipV="1">
          <a:off x="13391280" y="5477760"/>
          <a:ext cx="90000" cy="24480"/>
        </a:xfrm>
        <a:prstGeom prst="triangle">
          <a:avLst>
            <a:gd name="adj" fmla="val 50000"/>
          </a:avLst>
        </a:prstGeom>
        <a:solidFill>
          <a:srgbClr val="ff0000"/>
        </a:solidFill>
        <a:ln>
          <a:solidFill>
            <a:srgbClr val="c00000"/>
          </a:solidFill>
        </a:ln>
      </xdr:spPr>
      <xdr:style>
        <a:lnRef idx="2">
          <a:schemeClr val="accent1">
            <a:shade val="50000"/>
          </a:schemeClr>
        </a:lnRef>
        <a:fillRef idx="1">
          <a:schemeClr val="accent1"/>
        </a:fillRef>
        <a:effectRef idx="0">
          <a:schemeClr val="accent1"/>
        </a:effectRef>
        <a:fontRef idx="minor"/>
      </xdr:style>
    </xdr:sp>
    <xdr:clientData/>
  </xdr:twoCellAnchor>
  <xdr:twoCellAnchor editAs="absolute">
    <xdr:from>
      <xdr:col>16</xdr:col>
      <xdr:colOff>202680</xdr:colOff>
      <xdr:row>24</xdr:row>
      <xdr:rowOff>179640</xdr:rowOff>
    </xdr:from>
    <xdr:to>
      <xdr:col>16</xdr:col>
      <xdr:colOff>892440</xdr:colOff>
      <xdr:row>28</xdr:row>
      <xdr:rowOff>104760</xdr:rowOff>
    </xdr:to>
    <xdr:pic>
      <xdr:nvPicPr>
        <xdr:cNvPr id="183" name="Image 199" descr="2m_gpcl2_invar_bar_code_staff.jpg"/>
        <xdr:cNvPicPr/>
      </xdr:nvPicPr>
      <xdr:blipFill>
        <a:blip r:embed="rId43"/>
        <a:stretch/>
      </xdr:blipFill>
      <xdr:spPr>
        <a:xfrm>
          <a:off x="16135200" y="4751640"/>
          <a:ext cx="689760" cy="686880"/>
        </a:xfrm>
        <a:prstGeom prst="rect">
          <a:avLst/>
        </a:prstGeom>
        <a:ln>
          <a:noFill/>
        </a:ln>
      </xdr:spPr>
    </xdr:pic>
    <xdr:clientData/>
  </xdr:twoCellAnchor>
  <xdr:twoCellAnchor editAs="absolute">
    <xdr:from>
      <xdr:col>16</xdr:col>
      <xdr:colOff>501840</xdr:colOff>
      <xdr:row>28</xdr:row>
      <xdr:rowOff>86760</xdr:rowOff>
    </xdr:from>
    <xdr:to>
      <xdr:col>16</xdr:col>
      <xdr:colOff>586800</xdr:colOff>
      <xdr:row>28</xdr:row>
      <xdr:rowOff>111240</xdr:rowOff>
    </xdr:to>
    <xdr:sp>
      <xdr:nvSpPr>
        <xdr:cNvPr id="184" name="CustomShape 1"/>
        <xdr:cNvSpPr/>
      </xdr:nvSpPr>
      <xdr:spPr>
        <a:xfrm flipV="1">
          <a:off x="16434360" y="5420520"/>
          <a:ext cx="84960" cy="24480"/>
        </a:xfrm>
        <a:prstGeom prst="triangle">
          <a:avLst>
            <a:gd name="adj" fmla="val 50000"/>
          </a:avLst>
        </a:prstGeom>
        <a:solidFill>
          <a:srgbClr val="ff0000"/>
        </a:solidFill>
        <a:ln>
          <a:solidFill>
            <a:srgbClr val="c00000"/>
          </a:solidFill>
        </a:ln>
      </xdr:spPr>
      <xdr:style>
        <a:lnRef idx="2">
          <a:schemeClr val="accent1">
            <a:shade val="50000"/>
          </a:schemeClr>
        </a:lnRef>
        <a:fillRef idx="1">
          <a:schemeClr val="accent1"/>
        </a:fillRef>
        <a:effectRef idx="0">
          <a:schemeClr val="accent1"/>
        </a:effectRef>
        <a:fontRef idx="minor"/>
      </xdr:style>
    </xdr:sp>
    <xdr:clientData/>
  </xdr:twoCellAnchor>
  <xdr:twoCellAnchor editAs="twoCell">
    <xdr:from>
      <xdr:col>13</xdr:col>
      <xdr:colOff>458280</xdr:colOff>
      <xdr:row>28</xdr:row>
      <xdr:rowOff>2880</xdr:rowOff>
    </xdr:from>
    <xdr:to>
      <xdr:col>16</xdr:col>
      <xdr:colOff>407520</xdr:colOff>
      <xdr:row>28</xdr:row>
      <xdr:rowOff>10440</xdr:rowOff>
    </xdr:to>
    <xdr:sp>
      <xdr:nvSpPr>
        <xdr:cNvPr id="185" name="CustomShape 1"/>
        <xdr:cNvSpPr/>
      </xdr:nvSpPr>
      <xdr:spPr>
        <a:xfrm>
          <a:off x="13467960" y="5336640"/>
          <a:ext cx="2872080" cy="7560"/>
        </a:xfrm>
        <a:custGeom>
          <a:avLst/>
          <a:gdLst/>
          <a:ahLst/>
          <a:rect l="l" t="t" r="r" b="b"/>
          <a:pathLst>
            <a:path w="21600" h="21600">
              <a:moveTo>
                <a:pt x="0" y="0"/>
              </a:moveTo>
              <a:lnTo>
                <a:pt x="21600" y="21600"/>
              </a:lnTo>
            </a:path>
          </a:pathLst>
        </a:custGeom>
        <a:noFill/>
        <a:ln w="19080">
          <a:solidFill>
            <a:srgbClr val="ffffff"/>
          </a:solidFill>
          <a:round/>
          <a:headEnd len="med" type="triangle" w="med"/>
          <a:tailEnd len="med" type="triangle" w="med"/>
        </a:ln>
      </xdr:spPr>
      <xdr:style>
        <a:lnRef idx="1">
          <a:schemeClr val="accent1"/>
        </a:lnRef>
        <a:fillRef idx="0">
          <a:schemeClr val="accent1"/>
        </a:fillRef>
        <a:effectRef idx="0">
          <a:schemeClr val="accent1"/>
        </a:effectRef>
        <a:fontRef idx="minor"/>
      </xdr:style>
    </xdr:sp>
    <xdr:clientData/>
  </xdr:twoCellAnchor>
  <xdr:twoCellAnchor editAs="absolute">
    <xdr:from>
      <xdr:col>1</xdr:col>
      <xdr:colOff>304920</xdr:colOff>
      <xdr:row>269</xdr:row>
      <xdr:rowOff>47520</xdr:rowOff>
    </xdr:from>
    <xdr:to>
      <xdr:col>4</xdr:col>
      <xdr:colOff>441720</xdr:colOff>
      <xdr:row>273</xdr:row>
      <xdr:rowOff>34920</xdr:rowOff>
    </xdr:to>
    <xdr:sp>
      <xdr:nvSpPr>
        <xdr:cNvPr id="186" name="CustomShape 1"/>
        <xdr:cNvSpPr/>
      </xdr:nvSpPr>
      <xdr:spPr>
        <a:xfrm>
          <a:off x="1121400" y="51291720"/>
          <a:ext cx="3059640" cy="749520"/>
        </a:xfrm>
        <a:prstGeom prst="rect">
          <a:avLst/>
        </a:prstGeom>
        <a:noFill/>
        <a:ln>
          <a:noFill/>
        </a:ln>
      </xdr:spPr>
      <xdr:style>
        <a:lnRef idx="2">
          <a:schemeClr val="accent1">
            <a:shade val="50000"/>
          </a:schemeClr>
        </a:lnRef>
        <a:fillRef idx="1">
          <a:schemeClr val="accent1"/>
        </a:fillRef>
        <a:effectRef idx="0">
          <a:schemeClr val="accent1"/>
        </a:effectRef>
        <a:fontRef idx="minor"/>
      </xdr:style>
      <xdr:txBody>
        <a:bodyPr lIns="45000" rIns="45000" tIns="90000" bIns="90000" anchor="ctr" vert="vert270" rot="16200000">
          <a:noAutofit/>
        </a:bodyPr>
        <a:p>
          <a:pPr algn="ctr">
            <a:lnSpc>
              <a:spcPct val="100000"/>
            </a:lnSpc>
          </a:pPr>
          <a:r>
            <a:rPr b="0" lang="fr-FR" sz="1100" spc="-1" strike="noStrike">
              <a:solidFill>
                <a:srgbClr val="000000"/>
              </a:solidFill>
              <a:latin typeface="Calibri"/>
            </a:rPr>
            <a:t>GaletOP</a:t>
          </a:r>
          <a:endParaRPr b="0" lang="fr-FR" sz="1100" spc="-1" strike="noStrike">
            <a:latin typeface="Times New Roman"/>
          </a:endParaRPr>
        </a:p>
      </xdr:txBody>
    </xdr:sp>
    <xdr:clientData/>
  </xdr:twoCellAnchor>
  <xdr:twoCellAnchor editAs="absolute">
    <xdr:from>
      <xdr:col>2</xdr:col>
      <xdr:colOff>387360</xdr:colOff>
      <xdr:row>267</xdr:row>
      <xdr:rowOff>62640</xdr:rowOff>
    </xdr:from>
    <xdr:to>
      <xdr:col>3</xdr:col>
      <xdr:colOff>648720</xdr:colOff>
      <xdr:row>268</xdr:row>
      <xdr:rowOff>164160</xdr:rowOff>
    </xdr:to>
    <xdr:sp>
      <xdr:nvSpPr>
        <xdr:cNvPr id="187" name="CustomShape 1"/>
        <xdr:cNvSpPr/>
      </xdr:nvSpPr>
      <xdr:spPr>
        <a:xfrm>
          <a:off x="1979280" y="50925960"/>
          <a:ext cx="1380600" cy="291960"/>
        </a:xfrm>
        <a:prstGeom prst="rect">
          <a:avLst/>
        </a:prstGeom>
        <a:noFill/>
        <a:ln>
          <a:noFill/>
        </a:ln>
      </xdr:spPr>
      <xdr:style>
        <a:lnRef idx="2">
          <a:schemeClr val="accent1">
            <a:shade val="50000"/>
          </a:schemeClr>
        </a:lnRef>
        <a:fillRef idx="1">
          <a:schemeClr val="accent1"/>
        </a:fillRef>
        <a:effectRef idx="0">
          <a:schemeClr val="accent1"/>
        </a:effectRef>
        <a:fontRef idx="minor"/>
      </xdr:style>
      <xdr:txBody>
        <a:bodyPr lIns="45000" rIns="45000" tIns="90000" bIns="90000" anchor="ctr" vert="vert270" rot="16200000">
          <a:noAutofit/>
        </a:bodyPr>
        <a:p>
          <a:pPr algn="ctr">
            <a:lnSpc>
              <a:spcPct val="100000"/>
            </a:lnSpc>
          </a:pPr>
          <a:r>
            <a:rPr b="0" lang="fr-FR" sz="1100" spc="-1" strike="noStrike">
              <a:solidFill>
                <a:srgbClr val="000000"/>
              </a:solidFill>
              <a:latin typeface="Calibri"/>
            </a:rPr>
            <a:t>Libre</a:t>
          </a:r>
          <a:endParaRPr b="0" lang="fr-FR" sz="1100" spc="-1" strike="noStrike">
            <a:latin typeface="Times New Roman"/>
          </a:endParaRPr>
        </a:p>
      </xdr:txBody>
    </xdr:sp>
    <xdr:clientData/>
  </xdr:twoCellAnchor>
  <xdr:twoCellAnchor editAs="absolute">
    <xdr:from>
      <xdr:col>2</xdr:col>
      <xdr:colOff>357480</xdr:colOff>
      <xdr:row>273</xdr:row>
      <xdr:rowOff>101880</xdr:rowOff>
    </xdr:from>
    <xdr:to>
      <xdr:col>3</xdr:col>
      <xdr:colOff>618840</xdr:colOff>
      <xdr:row>275</xdr:row>
      <xdr:rowOff>12960</xdr:rowOff>
    </xdr:to>
    <xdr:sp>
      <xdr:nvSpPr>
        <xdr:cNvPr id="188" name="CustomShape 1"/>
        <xdr:cNvSpPr/>
      </xdr:nvSpPr>
      <xdr:spPr>
        <a:xfrm>
          <a:off x="1949400" y="52108200"/>
          <a:ext cx="1380600" cy="291960"/>
        </a:xfrm>
        <a:prstGeom prst="rect">
          <a:avLst/>
        </a:prstGeom>
        <a:noFill/>
        <a:ln>
          <a:noFill/>
        </a:ln>
      </xdr:spPr>
      <xdr:style>
        <a:lnRef idx="2">
          <a:schemeClr val="accent1">
            <a:shade val="50000"/>
          </a:schemeClr>
        </a:lnRef>
        <a:fillRef idx="1">
          <a:schemeClr val="accent1"/>
        </a:fillRef>
        <a:effectRef idx="0">
          <a:schemeClr val="accent1"/>
        </a:effectRef>
        <a:fontRef idx="minor"/>
      </xdr:style>
      <xdr:txBody>
        <a:bodyPr lIns="45000" rIns="45000" tIns="90000" bIns="90000" anchor="ctr" vert="vert270" rot="16200000">
          <a:noAutofit/>
        </a:bodyPr>
        <a:p>
          <a:pPr algn="ctr">
            <a:lnSpc>
              <a:spcPct val="100000"/>
            </a:lnSpc>
          </a:pPr>
          <a:r>
            <a:rPr b="0" lang="fr-FR" sz="1100" spc="-1" strike="noStrike">
              <a:solidFill>
                <a:srgbClr val="000000"/>
              </a:solidFill>
              <a:latin typeface="Calibri"/>
            </a:rPr>
            <a:t>Fixe</a:t>
          </a:r>
          <a:endParaRPr b="0" lang="fr-FR" sz="1100" spc="-1" strike="noStrike">
            <a:latin typeface="Times New Roman"/>
          </a:endParaRPr>
        </a:p>
      </xdr:txBody>
    </xdr:sp>
    <xdr:clientData/>
  </xdr:twoCellAnchor>
  <xdr:twoCellAnchor editAs="twoCell">
    <xdr:from>
      <xdr:col>2</xdr:col>
      <xdr:colOff>0</xdr:colOff>
      <xdr:row>260</xdr:row>
      <xdr:rowOff>11160</xdr:rowOff>
    </xdr:from>
    <xdr:to>
      <xdr:col>2</xdr:col>
      <xdr:colOff>360</xdr:colOff>
      <xdr:row>269</xdr:row>
      <xdr:rowOff>67320</xdr:rowOff>
    </xdr:to>
    <xdr:sp>
      <xdr:nvSpPr>
        <xdr:cNvPr id="189" name="CustomShape 1"/>
        <xdr:cNvSpPr/>
      </xdr:nvSpPr>
      <xdr:spPr>
        <a:xfrm>
          <a:off x="1591920" y="49541040"/>
          <a:ext cx="360" cy="1770480"/>
        </a:xfrm>
        <a:custGeom>
          <a:avLst/>
          <a:gdLst/>
          <a:ahLst/>
          <a:rect l="l" t="t" r="r" b="b"/>
          <a:pathLst>
            <a:path w="21600" h="21600">
              <a:moveTo>
                <a:pt x="0" y="0"/>
              </a:moveTo>
              <a:lnTo>
                <a:pt x="21600" y="21600"/>
              </a:lnTo>
            </a:path>
          </a:pathLst>
        </a:custGeom>
        <a:noFill/>
        <a:ln w="6480">
          <a:solidFill>
            <a:srgbClr val="ffffff"/>
          </a:solidFill>
          <a:round/>
          <a:tailEnd len="med" type="triangle" w="med"/>
        </a:ln>
      </xdr:spPr>
      <xdr:style>
        <a:lnRef idx="1">
          <a:schemeClr val="accent1"/>
        </a:lnRef>
        <a:fillRef idx="0">
          <a:schemeClr val="accent1"/>
        </a:fillRef>
        <a:effectRef idx="0">
          <a:schemeClr val="accent1"/>
        </a:effectRef>
        <a:fontRef idx="minor"/>
      </xdr:style>
    </xdr:sp>
    <xdr:clientData/>
  </xdr:twoCellAnchor>
  <xdr:twoCellAnchor editAs="twoCell">
    <xdr:from>
      <xdr:col>4</xdr:col>
      <xdr:colOff>0</xdr:colOff>
      <xdr:row>260</xdr:row>
      <xdr:rowOff>11160</xdr:rowOff>
    </xdr:from>
    <xdr:to>
      <xdr:col>4</xdr:col>
      <xdr:colOff>360</xdr:colOff>
      <xdr:row>269</xdr:row>
      <xdr:rowOff>100440</xdr:rowOff>
    </xdr:to>
    <xdr:sp>
      <xdr:nvSpPr>
        <xdr:cNvPr id="190" name="CustomShape 1"/>
        <xdr:cNvSpPr/>
      </xdr:nvSpPr>
      <xdr:spPr>
        <a:xfrm>
          <a:off x="3739320" y="49541040"/>
          <a:ext cx="360" cy="1803600"/>
        </a:xfrm>
        <a:custGeom>
          <a:avLst/>
          <a:gdLst/>
          <a:ahLst/>
          <a:rect l="l" t="t" r="r" b="b"/>
          <a:pathLst>
            <a:path w="21600" h="21600">
              <a:moveTo>
                <a:pt x="0" y="0"/>
              </a:moveTo>
              <a:lnTo>
                <a:pt x="21600" y="21600"/>
              </a:lnTo>
            </a:path>
          </a:pathLst>
        </a:custGeom>
        <a:noFill/>
        <a:ln w="6480">
          <a:solidFill>
            <a:srgbClr val="ffffff"/>
          </a:solidFill>
          <a:round/>
          <a:tailEnd len="med" type="triangle" w="med"/>
        </a:ln>
      </xdr:spPr>
      <xdr:style>
        <a:lnRef idx="1">
          <a:schemeClr val="accent1"/>
        </a:lnRef>
        <a:fillRef idx="0">
          <a:schemeClr val="accent1"/>
        </a:fillRef>
        <a:effectRef idx="0">
          <a:schemeClr val="accent1"/>
        </a:effectRef>
        <a:fontRef idx="minor"/>
      </xdr:style>
    </xdr:sp>
    <xdr:clientData/>
  </xdr:twoCellAnchor>
  <xdr:twoCellAnchor editAs="absolute">
    <xdr:from>
      <xdr:col>1</xdr:col>
      <xdr:colOff>306360</xdr:colOff>
      <xdr:row>281</xdr:row>
      <xdr:rowOff>183960</xdr:rowOff>
    </xdr:from>
    <xdr:to>
      <xdr:col>4</xdr:col>
      <xdr:colOff>443160</xdr:colOff>
      <xdr:row>285</xdr:row>
      <xdr:rowOff>171360</xdr:rowOff>
    </xdr:to>
    <xdr:sp>
      <xdr:nvSpPr>
        <xdr:cNvPr id="191" name="CustomShape 1"/>
        <xdr:cNvSpPr/>
      </xdr:nvSpPr>
      <xdr:spPr>
        <a:xfrm>
          <a:off x="1122840" y="53714160"/>
          <a:ext cx="3059640" cy="749520"/>
        </a:xfrm>
        <a:prstGeom prst="rect">
          <a:avLst/>
        </a:prstGeom>
        <a:noFill/>
        <a:ln>
          <a:noFill/>
        </a:ln>
      </xdr:spPr>
      <xdr:style>
        <a:lnRef idx="2">
          <a:schemeClr val="accent1">
            <a:shade val="50000"/>
          </a:schemeClr>
        </a:lnRef>
        <a:fillRef idx="1">
          <a:schemeClr val="accent1"/>
        </a:fillRef>
        <a:effectRef idx="0">
          <a:schemeClr val="accent1"/>
        </a:effectRef>
        <a:fontRef idx="minor"/>
      </xdr:style>
      <xdr:txBody>
        <a:bodyPr lIns="45000" rIns="45000" tIns="90000" bIns="90000" anchor="ctr" vert="vert270" rot="16200000">
          <a:noAutofit/>
        </a:bodyPr>
        <a:p>
          <a:pPr algn="ctr">
            <a:lnSpc>
              <a:spcPct val="100000"/>
            </a:lnSpc>
          </a:pPr>
          <a:r>
            <a:rPr b="0" lang="fr-FR" sz="1100" spc="-1" strike="noStrike">
              <a:solidFill>
                <a:srgbClr val="000000"/>
              </a:solidFill>
              <a:latin typeface="Calibri"/>
            </a:rPr>
            <a:t>Galet P</a:t>
          </a:r>
          <a:endParaRPr b="0" lang="fr-FR" sz="1100" spc="-1" strike="noStrike">
            <a:latin typeface="Times New Roman"/>
          </a:endParaRPr>
        </a:p>
      </xdr:txBody>
    </xdr:sp>
    <xdr:clientData/>
  </xdr:twoCellAnchor>
  <xdr:twoCellAnchor editAs="absolute">
    <xdr:from>
      <xdr:col>2</xdr:col>
      <xdr:colOff>389160</xdr:colOff>
      <xdr:row>280</xdr:row>
      <xdr:rowOff>8280</xdr:rowOff>
    </xdr:from>
    <xdr:to>
      <xdr:col>3</xdr:col>
      <xdr:colOff>650520</xdr:colOff>
      <xdr:row>281</xdr:row>
      <xdr:rowOff>109800</xdr:rowOff>
    </xdr:to>
    <xdr:sp>
      <xdr:nvSpPr>
        <xdr:cNvPr id="192" name="CustomShape 1"/>
        <xdr:cNvSpPr/>
      </xdr:nvSpPr>
      <xdr:spPr>
        <a:xfrm>
          <a:off x="1981080" y="53348040"/>
          <a:ext cx="1380600" cy="291960"/>
        </a:xfrm>
        <a:prstGeom prst="rect">
          <a:avLst/>
        </a:prstGeom>
        <a:noFill/>
        <a:ln>
          <a:noFill/>
        </a:ln>
      </xdr:spPr>
      <xdr:style>
        <a:lnRef idx="2">
          <a:schemeClr val="accent1">
            <a:shade val="50000"/>
          </a:schemeClr>
        </a:lnRef>
        <a:fillRef idx="1">
          <a:schemeClr val="accent1"/>
        </a:fillRef>
        <a:effectRef idx="0">
          <a:schemeClr val="accent1"/>
        </a:effectRef>
        <a:fontRef idx="minor"/>
      </xdr:style>
      <xdr:txBody>
        <a:bodyPr lIns="45000" rIns="45000" tIns="90000" bIns="90000" anchor="ctr" vert="vert270" rot="16200000">
          <a:noAutofit/>
        </a:bodyPr>
        <a:p>
          <a:pPr algn="ctr">
            <a:lnSpc>
              <a:spcPct val="100000"/>
            </a:lnSpc>
          </a:pPr>
          <a:r>
            <a:rPr b="0" lang="fr-FR" sz="1100" spc="-1" strike="noStrike">
              <a:solidFill>
                <a:srgbClr val="000000"/>
              </a:solidFill>
              <a:latin typeface="Calibri"/>
            </a:rPr>
            <a:t>Libre</a:t>
          </a:r>
          <a:endParaRPr b="0" lang="fr-FR" sz="1100" spc="-1" strike="noStrike">
            <a:latin typeface="Times New Roman"/>
          </a:endParaRPr>
        </a:p>
      </xdr:txBody>
    </xdr:sp>
    <xdr:clientData/>
  </xdr:twoCellAnchor>
  <xdr:twoCellAnchor editAs="absolute">
    <xdr:from>
      <xdr:col>2</xdr:col>
      <xdr:colOff>359280</xdr:colOff>
      <xdr:row>286</xdr:row>
      <xdr:rowOff>47520</xdr:rowOff>
    </xdr:from>
    <xdr:to>
      <xdr:col>3</xdr:col>
      <xdr:colOff>620640</xdr:colOff>
      <xdr:row>287</xdr:row>
      <xdr:rowOff>149040</xdr:rowOff>
    </xdr:to>
    <xdr:sp>
      <xdr:nvSpPr>
        <xdr:cNvPr id="193" name="CustomShape 1"/>
        <xdr:cNvSpPr/>
      </xdr:nvSpPr>
      <xdr:spPr>
        <a:xfrm>
          <a:off x="1951200" y="54530280"/>
          <a:ext cx="1380600" cy="291960"/>
        </a:xfrm>
        <a:prstGeom prst="rect">
          <a:avLst/>
        </a:prstGeom>
        <a:noFill/>
        <a:ln>
          <a:noFill/>
        </a:ln>
      </xdr:spPr>
      <xdr:style>
        <a:lnRef idx="2">
          <a:schemeClr val="accent1">
            <a:shade val="50000"/>
          </a:schemeClr>
        </a:lnRef>
        <a:fillRef idx="1">
          <a:schemeClr val="accent1"/>
        </a:fillRef>
        <a:effectRef idx="0">
          <a:schemeClr val="accent1"/>
        </a:effectRef>
        <a:fontRef idx="minor"/>
      </xdr:style>
      <xdr:txBody>
        <a:bodyPr lIns="45000" rIns="45000" tIns="90000" bIns="90000" anchor="ctr" vert="vert270" rot="16200000">
          <a:noAutofit/>
        </a:bodyPr>
        <a:p>
          <a:pPr algn="ctr">
            <a:lnSpc>
              <a:spcPct val="100000"/>
            </a:lnSpc>
          </a:pPr>
          <a:r>
            <a:rPr b="0" lang="fr-FR" sz="1100" spc="-1" strike="noStrike">
              <a:solidFill>
                <a:srgbClr val="000000"/>
              </a:solidFill>
              <a:latin typeface="Calibri"/>
            </a:rPr>
            <a:t>Fixe</a:t>
          </a:r>
          <a:endParaRPr b="0" lang="fr-FR" sz="1100" spc="-1" strike="noStrike">
            <a:latin typeface="Times New Roman"/>
          </a:endParaRPr>
        </a:p>
      </xdr:txBody>
    </xdr:sp>
    <xdr:clientData/>
  </xdr:twoCellAnchor>
  <xdr:twoCellAnchor editAs="twoCell">
    <xdr:from>
      <xdr:col>2</xdr:col>
      <xdr:colOff>8640</xdr:colOff>
      <xdr:row>285</xdr:row>
      <xdr:rowOff>124200</xdr:rowOff>
    </xdr:from>
    <xdr:to>
      <xdr:col>2</xdr:col>
      <xdr:colOff>9000</xdr:colOff>
      <xdr:row>296</xdr:row>
      <xdr:rowOff>10440</xdr:rowOff>
    </xdr:to>
    <xdr:sp>
      <xdr:nvSpPr>
        <xdr:cNvPr id="194" name="CustomShape 1"/>
        <xdr:cNvSpPr/>
      </xdr:nvSpPr>
      <xdr:spPr>
        <a:xfrm>
          <a:off x="1600560" y="54416520"/>
          <a:ext cx="360" cy="1981800"/>
        </a:xfrm>
        <a:custGeom>
          <a:avLst/>
          <a:gdLst/>
          <a:ahLst/>
          <a:rect l="l" t="t" r="r" b="b"/>
          <a:pathLst>
            <a:path w="21600" h="21600">
              <a:moveTo>
                <a:pt x="0" y="0"/>
              </a:moveTo>
              <a:lnTo>
                <a:pt x="21600" y="21600"/>
              </a:lnTo>
            </a:path>
          </a:pathLst>
        </a:custGeom>
        <a:noFill/>
        <a:ln w="6480">
          <a:solidFill>
            <a:srgbClr val="ffffff"/>
          </a:solidFill>
          <a:round/>
          <a:headEnd len="med" type="triangle" w="med"/>
        </a:ln>
      </xdr:spPr>
      <xdr:style>
        <a:lnRef idx="1">
          <a:schemeClr val="accent1"/>
        </a:lnRef>
        <a:fillRef idx="0">
          <a:schemeClr val="accent1"/>
        </a:fillRef>
        <a:effectRef idx="0">
          <a:schemeClr val="accent1"/>
        </a:effectRef>
        <a:fontRef idx="minor"/>
      </xdr:style>
    </xdr:sp>
    <xdr:clientData/>
  </xdr:twoCellAnchor>
  <xdr:twoCellAnchor editAs="twoCell">
    <xdr:from>
      <xdr:col>3</xdr:col>
      <xdr:colOff>969120</xdr:colOff>
      <xdr:row>285</xdr:row>
      <xdr:rowOff>129240</xdr:rowOff>
    </xdr:from>
    <xdr:to>
      <xdr:col>3</xdr:col>
      <xdr:colOff>969480</xdr:colOff>
      <xdr:row>296</xdr:row>
      <xdr:rowOff>21960</xdr:rowOff>
    </xdr:to>
    <xdr:sp>
      <xdr:nvSpPr>
        <xdr:cNvPr id="195" name="CustomShape 1"/>
        <xdr:cNvSpPr/>
      </xdr:nvSpPr>
      <xdr:spPr>
        <a:xfrm>
          <a:off x="3680280" y="54421560"/>
          <a:ext cx="360" cy="1988280"/>
        </a:xfrm>
        <a:custGeom>
          <a:avLst/>
          <a:gdLst/>
          <a:ahLst/>
          <a:rect l="l" t="t" r="r" b="b"/>
          <a:pathLst>
            <a:path w="21600" h="21600">
              <a:moveTo>
                <a:pt x="0" y="0"/>
              </a:moveTo>
              <a:lnTo>
                <a:pt x="21600" y="21600"/>
              </a:lnTo>
            </a:path>
          </a:pathLst>
        </a:custGeom>
        <a:noFill/>
        <a:ln w="6480">
          <a:solidFill>
            <a:srgbClr val="ffffff"/>
          </a:solidFill>
          <a:round/>
          <a:headEnd len="med" type="triangle" w="med"/>
        </a:ln>
      </xdr:spPr>
      <xdr:style>
        <a:lnRef idx="1">
          <a:schemeClr val="accent1"/>
        </a:lnRef>
        <a:fillRef idx="0">
          <a:schemeClr val="accent1"/>
        </a:fillRef>
        <a:effectRef idx="0">
          <a:schemeClr val="accent1"/>
        </a:effectRef>
        <a:fontRef idx="minor"/>
      </xdr:style>
    </xdr:sp>
    <xdr:clientData/>
  </xdr:twoCellAnchor>
  <xdr:twoCellAnchor editAs="absolute">
    <xdr:from>
      <xdr:col>7</xdr:col>
      <xdr:colOff>304920</xdr:colOff>
      <xdr:row>269</xdr:row>
      <xdr:rowOff>47520</xdr:rowOff>
    </xdr:from>
    <xdr:to>
      <xdr:col>10</xdr:col>
      <xdr:colOff>441720</xdr:colOff>
      <xdr:row>273</xdr:row>
      <xdr:rowOff>34920</xdr:rowOff>
    </xdr:to>
    <xdr:sp>
      <xdr:nvSpPr>
        <xdr:cNvPr id="196" name="CustomShape 1"/>
        <xdr:cNvSpPr/>
      </xdr:nvSpPr>
      <xdr:spPr>
        <a:xfrm>
          <a:off x="7218000" y="51291720"/>
          <a:ext cx="3059640" cy="749520"/>
        </a:xfrm>
        <a:prstGeom prst="rect">
          <a:avLst/>
        </a:prstGeom>
        <a:noFill/>
        <a:ln>
          <a:noFill/>
        </a:ln>
      </xdr:spPr>
      <xdr:style>
        <a:lnRef idx="2">
          <a:schemeClr val="accent1">
            <a:shade val="50000"/>
          </a:schemeClr>
        </a:lnRef>
        <a:fillRef idx="1">
          <a:schemeClr val="accent1"/>
        </a:fillRef>
        <a:effectRef idx="0">
          <a:schemeClr val="accent1"/>
        </a:effectRef>
        <a:fontRef idx="minor"/>
      </xdr:style>
      <xdr:txBody>
        <a:bodyPr lIns="45000" rIns="45000" tIns="90000" bIns="90000" anchor="ctr" vert="vert270" rot="16200000">
          <a:noAutofit/>
        </a:bodyPr>
        <a:p>
          <a:pPr algn="ctr">
            <a:lnSpc>
              <a:spcPct val="100000"/>
            </a:lnSpc>
          </a:pPr>
          <a:r>
            <a:rPr b="0" lang="fr-FR" sz="1100" spc="-1" strike="noStrike">
              <a:solidFill>
                <a:srgbClr val="000000"/>
              </a:solidFill>
              <a:latin typeface="Calibri"/>
            </a:rPr>
            <a:t>Galet OP</a:t>
          </a:r>
          <a:endParaRPr b="0" lang="fr-FR" sz="1100" spc="-1" strike="noStrike">
            <a:latin typeface="Times New Roman"/>
          </a:endParaRPr>
        </a:p>
      </xdr:txBody>
    </xdr:sp>
    <xdr:clientData/>
  </xdr:twoCellAnchor>
  <xdr:twoCellAnchor editAs="absolute">
    <xdr:from>
      <xdr:col>8</xdr:col>
      <xdr:colOff>387360</xdr:colOff>
      <xdr:row>267</xdr:row>
      <xdr:rowOff>62640</xdr:rowOff>
    </xdr:from>
    <xdr:to>
      <xdr:col>9</xdr:col>
      <xdr:colOff>648720</xdr:colOff>
      <xdr:row>268</xdr:row>
      <xdr:rowOff>164160</xdr:rowOff>
    </xdr:to>
    <xdr:sp>
      <xdr:nvSpPr>
        <xdr:cNvPr id="197" name="CustomShape 1"/>
        <xdr:cNvSpPr/>
      </xdr:nvSpPr>
      <xdr:spPr>
        <a:xfrm>
          <a:off x="8075880" y="50925960"/>
          <a:ext cx="1380600" cy="291960"/>
        </a:xfrm>
        <a:prstGeom prst="rect">
          <a:avLst/>
        </a:prstGeom>
        <a:noFill/>
        <a:ln>
          <a:noFill/>
        </a:ln>
      </xdr:spPr>
      <xdr:style>
        <a:lnRef idx="2">
          <a:schemeClr val="accent1">
            <a:shade val="50000"/>
          </a:schemeClr>
        </a:lnRef>
        <a:fillRef idx="1">
          <a:schemeClr val="accent1"/>
        </a:fillRef>
        <a:effectRef idx="0">
          <a:schemeClr val="accent1"/>
        </a:effectRef>
        <a:fontRef idx="minor"/>
      </xdr:style>
      <xdr:txBody>
        <a:bodyPr lIns="45000" rIns="45000" tIns="90000" bIns="90000" anchor="ctr" vert="vert270" rot="16200000">
          <a:noAutofit/>
        </a:bodyPr>
        <a:p>
          <a:pPr algn="ctr">
            <a:lnSpc>
              <a:spcPct val="100000"/>
            </a:lnSpc>
          </a:pPr>
          <a:r>
            <a:rPr b="0" lang="fr-FR" sz="1100" spc="-1" strike="noStrike">
              <a:solidFill>
                <a:srgbClr val="000000"/>
              </a:solidFill>
              <a:latin typeface="Calibri"/>
            </a:rPr>
            <a:t>Libre</a:t>
          </a:r>
          <a:endParaRPr b="0" lang="fr-FR" sz="1100" spc="-1" strike="noStrike">
            <a:latin typeface="Times New Roman"/>
          </a:endParaRPr>
        </a:p>
      </xdr:txBody>
    </xdr:sp>
    <xdr:clientData/>
  </xdr:twoCellAnchor>
  <xdr:twoCellAnchor editAs="absolute">
    <xdr:from>
      <xdr:col>8</xdr:col>
      <xdr:colOff>357480</xdr:colOff>
      <xdr:row>273</xdr:row>
      <xdr:rowOff>101880</xdr:rowOff>
    </xdr:from>
    <xdr:to>
      <xdr:col>9</xdr:col>
      <xdr:colOff>618840</xdr:colOff>
      <xdr:row>275</xdr:row>
      <xdr:rowOff>12960</xdr:rowOff>
    </xdr:to>
    <xdr:sp>
      <xdr:nvSpPr>
        <xdr:cNvPr id="198" name="CustomShape 1"/>
        <xdr:cNvSpPr/>
      </xdr:nvSpPr>
      <xdr:spPr>
        <a:xfrm>
          <a:off x="8046000" y="52108200"/>
          <a:ext cx="1380600" cy="291960"/>
        </a:xfrm>
        <a:prstGeom prst="rect">
          <a:avLst/>
        </a:prstGeom>
        <a:noFill/>
        <a:ln>
          <a:noFill/>
        </a:ln>
      </xdr:spPr>
      <xdr:style>
        <a:lnRef idx="2">
          <a:schemeClr val="accent1">
            <a:shade val="50000"/>
          </a:schemeClr>
        </a:lnRef>
        <a:fillRef idx="1">
          <a:schemeClr val="accent1"/>
        </a:fillRef>
        <a:effectRef idx="0">
          <a:schemeClr val="accent1"/>
        </a:effectRef>
        <a:fontRef idx="minor"/>
      </xdr:style>
      <xdr:txBody>
        <a:bodyPr lIns="45000" rIns="45000" tIns="90000" bIns="90000" anchor="ctr" vert="vert270" rot="16200000">
          <a:noAutofit/>
        </a:bodyPr>
        <a:p>
          <a:pPr algn="ctr">
            <a:lnSpc>
              <a:spcPct val="100000"/>
            </a:lnSpc>
          </a:pPr>
          <a:r>
            <a:rPr b="0" lang="fr-FR" sz="1100" spc="-1" strike="noStrike">
              <a:solidFill>
                <a:srgbClr val="000000"/>
              </a:solidFill>
              <a:latin typeface="Calibri"/>
            </a:rPr>
            <a:t>Fixe</a:t>
          </a:r>
          <a:endParaRPr b="0" lang="fr-FR" sz="1100" spc="-1" strike="noStrike">
            <a:latin typeface="Times New Roman"/>
          </a:endParaRPr>
        </a:p>
      </xdr:txBody>
    </xdr:sp>
    <xdr:clientData/>
  </xdr:twoCellAnchor>
  <xdr:twoCellAnchor editAs="absolute">
    <xdr:from>
      <xdr:col>7</xdr:col>
      <xdr:colOff>306360</xdr:colOff>
      <xdr:row>281</xdr:row>
      <xdr:rowOff>183960</xdr:rowOff>
    </xdr:from>
    <xdr:to>
      <xdr:col>10</xdr:col>
      <xdr:colOff>443160</xdr:colOff>
      <xdr:row>285</xdr:row>
      <xdr:rowOff>171360</xdr:rowOff>
    </xdr:to>
    <xdr:sp>
      <xdr:nvSpPr>
        <xdr:cNvPr id="199" name="CustomShape 1"/>
        <xdr:cNvSpPr/>
      </xdr:nvSpPr>
      <xdr:spPr>
        <a:xfrm>
          <a:off x="7219440" y="53714160"/>
          <a:ext cx="3059640" cy="749520"/>
        </a:xfrm>
        <a:prstGeom prst="rect">
          <a:avLst/>
        </a:prstGeom>
        <a:noFill/>
        <a:ln>
          <a:noFill/>
        </a:ln>
      </xdr:spPr>
      <xdr:style>
        <a:lnRef idx="2">
          <a:schemeClr val="accent1">
            <a:shade val="50000"/>
          </a:schemeClr>
        </a:lnRef>
        <a:fillRef idx="1">
          <a:schemeClr val="accent1"/>
        </a:fillRef>
        <a:effectRef idx="0">
          <a:schemeClr val="accent1"/>
        </a:effectRef>
        <a:fontRef idx="minor"/>
      </xdr:style>
      <xdr:txBody>
        <a:bodyPr lIns="45000" rIns="45000" tIns="90000" bIns="90000" anchor="ctr" vert="vert270" rot="16200000">
          <a:noAutofit/>
        </a:bodyPr>
        <a:p>
          <a:pPr algn="ctr">
            <a:lnSpc>
              <a:spcPct val="100000"/>
            </a:lnSpc>
          </a:pPr>
          <a:r>
            <a:rPr b="0" lang="fr-FR" sz="1100" spc="-1" strike="noStrike">
              <a:solidFill>
                <a:srgbClr val="000000"/>
              </a:solidFill>
              <a:latin typeface="Calibri"/>
            </a:rPr>
            <a:t>Galet P</a:t>
          </a:r>
          <a:endParaRPr b="0" lang="fr-FR" sz="1100" spc="-1" strike="noStrike">
            <a:latin typeface="Times New Roman"/>
          </a:endParaRPr>
        </a:p>
      </xdr:txBody>
    </xdr:sp>
    <xdr:clientData/>
  </xdr:twoCellAnchor>
  <xdr:twoCellAnchor editAs="absolute">
    <xdr:from>
      <xdr:col>8</xdr:col>
      <xdr:colOff>389160</xdr:colOff>
      <xdr:row>280</xdr:row>
      <xdr:rowOff>8280</xdr:rowOff>
    </xdr:from>
    <xdr:to>
      <xdr:col>9</xdr:col>
      <xdr:colOff>650520</xdr:colOff>
      <xdr:row>281</xdr:row>
      <xdr:rowOff>109800</xdr:rowOff>
    </xdr:to>
    <xdr:sp>
      <xdr:nvSpPr>
        <xdr:cNvPr id="200" name="CustomShape 1"/>
        <xdr:cNvSpPr/>
      </xdr:nvSpPr>
      <xdr:spPr>
        <a:xfrm>
          <a:off x="8077680" y="53348040"/>
          <a:ext cx="1380600" cy="291960"/>
        </a:xfrm>
        <a:prstGeom prst="rect">
          <a:avLst/>
        </a:prstGeom>
        <a:noFill/>
        <a:ln>
          <a:noFill/>
        </a:ln>
      </xdr:spPr>
      <xdr:style>
        <a:lnRef idx="2">
          <a:schemeClr val="accent1">
            <a:shade val="50000"/>
          </a:schemeClr>
        </a:lnRef>
        <a:fillRef idx="1">
          <a:schemeClr val="accent1"/>
        </a:fillRef>
        <a:effectRef idx="0">
          <a:schemeClr val="accent1"/>
        </a:effectRef>
        <a:fontRef idx="minor"/>
      </xdr:style>
      <xdr:txBody>
        <a:bodyPr lIns="45000" rIns="45000" tIns="90000" bIns="90000" anchor="ctr" vert="vert270" rot="16200000">
          <a:noAutofit/>
        </a:bodyPr>
        <a:p>
          <a:pPr algn="ctr">
            <a:lnSpc>
              <a:spcPct val="100000"/>
            </a:lnSpc>
          </a:pPr>
          <a:r>
            <a:rPr b="0" lang="fr-FR" sz="1100" spc="-1" strike="noStrike">
              <a:solidFill>
                <a:srgbClr val="000000"/>
              </a:solidFill>
              <a:latin typeface="Calibri"/>
            </a:rPr>
            <a:t>Libre</a:t>
          </a:r>
          <a:endParaRPr b="0" lang="fr-FR" sz="1100" spc="-1" strike="noStrike">
            <a:latin typeface="Times New Roman"/>
          </a:endParaRPr>
        </a:p>
      </xdr:txBody>
    </xdr:sp>
    <xdr:clientData/>
  </xdr:twoCellAnchor>
  <xdr:twoCellAnchor editAs="absolute">
    <xdr:from>
      <xdr:col>8</xdr:col>
      <xdr:colOff>359280</xdr:colOff>
      <xdr:row>286</xdr:row>
      <xdr:rowOff>47520</xdr:rowOff>
    </xdr:from>
    <xdr:to>
      <xdr:col>9</xdr:col>
      <xdr:colOff>620640</xdr:colOff>
      <xdr:row>287</xdr:row>
      <xdr:rowOff>149040</xdr:rowOff>
    </xdr:to>
    <xdr:sp>
      <xdr:nvSpPr>
        <xdr:cNvPr id="201" name="CustomShape 1"/>
        <xdr:cNvSpPr/>
      </xdr:nvSpPr>
      <xdr:spPr>
        <a:xfrm>
          <a:off x="8047800" y="54530280"/>
          <a:ext cx="1380600" cy="291960"/>
        </a:xfrm>
        <a:prstGeom prst="rect">
          <a:avLst/>
        </a:prstGeom>
        <a:noFill/>
        <a:ln>
          <a:noFill/>
        </a:ln>
      </xdr:spPr>
      <xdr:style>
        <a:lnRef idx="2">
          <a:schemeClr val="accent1">
            <a:shade val="50000"/>
          </a:schemeClr>
        </a:lnRef>
        <a:fillRef idx="1">
          <a:schemeClr val="accent1"/>
        </a:fillRef>
        <a:effectRef idx="0">
          <a:schemeClr val="accent1"/>
        </a:effectRef>
        <a:fontRef idx="minor"/>
      </xdr:style>
      <xdr:txBody>
        <a:bodyPr lIns="45000" rIns="45000" tIns="90000" bIns="90000" anchor="ctr" vert="vert270" rot="16200000">
          <a:noAutofit/>
        </a:bodyPr>
        <a:p>
          <a:pPr algn="ctr">
            <a:lnSpc>
              <a:spcPct val="100000"/>
            </a:lnSpc>
          </a:pPr>
          <a:r>
            <a:rPr b="0" lang="fr-FR" sz="1100" spc="-1" strike="noStrike">
              <a:solidFill>
                <a:srgbClr val="000000"/>
              </a:solidFill>
              <a:latin typeface="Calibri"/>
            </a:rPr>
            <a:t>Fixe</a:t>
          </a:r>
          <a:endParaRPr b="0" lang="fr-FR" sz="1100" spc="-1" strike="noStrike">
            <a:latin typeface="Times New Roman"/>
          </a:endParaRPr>
        </a:p>
      </xdr:txBody>
    </xdr:sp>
    <xdr:clientData/>
  </xdr:twoCellAnchor>
  <xdr:twoCellAnchor editAs="twoCell">
    <xdr:from>
      <xdr:col>7</xdr:col>
      <xdr:colOff>717120</xdr:colOff>
      <xdr:row>260</xdr:row>
      <xdr:rowOff>0</xdr:rowOff>
    </xdr:from>
    <xdr:to>
      <xdr:col>7</xdr:col>
      <xdr:colOff>717480</xdr:colOff>
      <xdr:row>269</xdr:row>
      <xdr:rowOff>56160</xdr:rowOff>
    </xdr:to>
    <xdr:sp>
      <xdr:nvSpPr>
        <xdr:cNvPr id="202" name="CustomShape 1"/>
        <xdr:cNvSpPr/>
      </xdr:nvSpPr>
      <xdr:spPr>
        <a:xfrm>
          <a:off x="7630200" y="49529880"/>
          <a:ext cx="360" cy="1770480"/>
        </a:xfrm>
        <a:custGeom>
          <a:avLst/>
          <a:gdLst/>
          <a:ahLst/>
          <a:rect l="l" t="t" r="r" b="b"/>
          <a:pathLst>
            <a:path w="21600" h="21600">
              <a:moveTo>
                <a:pt x="0" y="0"/>
              </a:moveTo>
              <a:lnTo>
                <a:pt x="21600" y="21600"/>
              </a:lnTo>
            </a:path>
          </a:pathLst>
        </a:custGeom>
        <a:noFill/>
        <a:ln w="6480">
          <a:solidFill>
            <a:srgbClr val="ffffff"/>
          </a:solidFill>
          <a:round/>
          <a:tailEnd len="med" type="triangle" w="med"/>
        </a:ln>
      </xdr:spPr>
      <xdr:style>
        <a:lnRef idx="1">
          <a:schemeClr val="accent1"/>
        </a:lnRef>
        <a:fillRef idx="0">
          <a:schemeClr val="accent1"/>
        </a:fillRef>
        <a:effectRef idx="0">
          <a:schemeClr val="accent1"/>
        </a:effectRef>
        <a:fontRef idx="minor"/>
      </xdr:style>
    </xdr:sp>
    <xdr:clientData/>
  </xdr:twoCellAnchor>
  <xdr:twoCellAnchor editAs="twoCell">
    <xdr:from>
      <xdr:col>9</xdr:col>
      <xdr:colOff>963720</xdr:colOff>
      <xdr:row>260</xdr:row>
      <xdr:rowOff>0</xdr:rowOff>
    </xdr:from>
    <xdr:to>
      <xdr:col>9</xdr:col>
      <xdr:colOff>964080</xdr:colOff>
      <xdr:row>269</xdr:row>
      <xdr:rowOff>89280</xdr:rowOff>
    </xdr:to>
    <xdr:sp>
      <xdr:nvSpPr>
        <xdr:cNvPr id="203" name="CustomShape 1"/>
        <xdr:cNvSpPr/>
      </xdr:nvSpPr>
      <xdr:spPr>
        <a:xfrm>
          <a:off x="9771480" y="49529880"/>
          <a:ext cx="360" cy="1803600"/>
        </a:xfrm>
        <a:custGeom>
          <a:avLst/>
          <a:gdLst/>
          <a:ahLst/>
          <a:rect l="l" t="t" r="r" b="b"/>
          <a:pathLst>
            <a:path w="21600" h="21600">
              <a:moveTo>
                <a:pt x="0" y="0"/>
              </a:moveTo>
              <a:lnTo>
                <a:pt x="21600" y="21600"/>
              </a:lnTo>
            </a:path>
          </a:pathLst>
        </a:custGeom>
        <a:noFill/>
        <a:ln w="6480">
          <a:solidFill>
            <a:srgbClr val="ffffff"/>
          </a:solidFill>
          <a:round/>
          <a:tailEnd len="med" type="triangle" w="med"/>
        </a:ln>
      </xdr:spPr>
      <xdr:style>
        <a:lnRef idx="1">
          <a:schemeClr val="accent1"/>
        </a:lnRef>
        <a:fillRef idx="0">
          <a:schemeClr val="accent1"/>
        </a:fillRef>
        <a:effectRef idx="0">
          <a:schemeClr val="accent1"/>
        </a:effectRef>
        <a:fontRef idx="minor"/>
      </xdr:style>
    </xdr:sp>
    <xdr:clientData/>
  </xdr:twoCellAnchor>
  <xdr:twoCellAnchor editAs="twoCell">
    <xdr:from>
      <xdr:col>7</xdr:col>
      <xdr:colOff>725760</xdr:colOff>
      <xdr:row>285</xdr:row>
      <xdr:rowOff>113040</xdr:rowOff>
    </xdr:from>
    <xdr:to>
      <xdr:col>7</xdr:col>
      <xdr:colOff>726120</xdr:colOff>
      <xdr:row>295</xdr:row>
      <xdr:rowOff>189720</xdr:rowOff>
    </xdr:to>
    <xdr:sp>
      <xdr:nvSpPr>
        <xdr:cNvPr id="204" name="CustomShape 1"/>
        <xdr:cNvSpPr/>
      </xdr:nvSpPr>
      <xdr:spPr>
        <a:xfrm>
          <a:off x="7638840" y="54405360"/>
          <a:ext cx="360" cy="1981800"/>
        </a:xfrm>
        <a:custGeom>
          <a:avLst/>
          <a:gdLst/>
          <a:ahLst/>
          <a:rect l="l" t="t" r="r" b="b"/>
          <a:pathLst>
            <a:path w="21600" h="21600">
              <a:moveTo>
                <a:pt x="0" y="0"/>
              </a:moveTo>
              <a:lnTo>
                <a:pt x="21600" y="21600"/>
              </a:lnTo>
            </a:path>
          </a:pathLst>
        </a:custGeom>
        <a:noFill/>
        <a:ln w="6480">
          <a:solidFill>
            <a:srgbClr val="ffffff"/>
          </a:solidFill>
          <a:round/>
          <a:headEnd len="med" type="triangle" w="med"/>
        </a:ln>
      </xdr:spPr>
      <xdr:style>
        <a:lnRef idx="1">
          <a:schemeClr val="accent1"/>
        </a:lnRef>
        <a:fillRef idx="0">
          <a:schemeClr val="accent1"/>
        </a:fillRef>
        <a:effectRef idx="0">
          <a:schemeClr val="accent1"/>
        </a:effectRef>
        <a:fontRef idx="minor"/>
      </xdr:style>
    </xdr:sp>
    <xdr:clientData/>
  </xdr:twoCellAnchor>
  <xdr:twoCellAnchor editAs="twoCell">
    <xdr:from>
      <xdr:col>9</xdr:col>
      <xdr:colOff>957960</xdr:colOff>
      <xdr:row>285</xdr:row>
      <xdr:rowOff>117720</xdr:rowOff>
    </xdr:from>
    <xdr:to>
      <xdr:col>9</xdr:col>
      <xdr:colOff>958320</xdr:colOff>
      <xdr:row>296</xdr:row>
      <xdr:rowOff>10440</xdr:rowOff>
    </xdr:to>
    <xdr:sp>
      <xdr:nvSpPr>
        <xdr:cNvPr id="205" name="CustomShape 1"/>
        <xdr:cNvSpPr/>
      </xdr:nvSpPr>
      <xdr:spPr>
        <a:xfrm>
          <a:off x="9765720" y="54410040"/>
          <a:ext cx="360" cy="1988280"/>
        </a:xfrm>
        <a:custGeom>
          <a:avLst/>
          <a:gdLst/>
          <a:ahLst/>
          <a:rect l="l" t="t" r="r" b="b"/>
          <a:pathLst>
            <a:path w="21600" h="21600">
              <a:moveTo>
                <a:pt x="0" y="0"/>
              </a:moveTo>
              <a:lnTo>
                <a:pt x="21600" y="21600"/>
              </a:lnTo>
            </a:path>
          </a:pathLst>
        </a:custGeom>
        <a:noFill/>
        <a:ln w="6480">
          <a:solidFill>
            <a:srgbClr val="ffffff"/>
          </a:solidFill>
          <a:round/>
          <a:headEnd len="med" type="triangle" w="med"/>
        </a:ln>
      </xdr:spPr>
      <xdr:style>
        <a:lnRef idx="1">
          <a:schemeClr val="accent1"/>
        </a:lnRef>
        <a:fillRef idx="0">
          <a:schemeClr val="accent1"/>
        </a:fillRef>
        <a:effectRef idx="0">
          <a:schemeClr val="accent1"/>
        </a:effectRef>
        <a:fontRef idx="minor"/>
      </xdr:style>
    </xdr:sp>
    <xdr:clientData/>
  </xdr:twoCellAnchor>
  <xdr:twoCellAnchor editAs="oneCell">
    <xdr:from>
      <xdr:col>3</xdr:col>
      <xdr:colOff>313920</xdr:colOff>
      <xdr:row>177</xdr:row>
      <xdr:rowOff>145800</xdr:rowOff>
    </xdr:from>
    <xdr:to>
      <xdr:col>5</xdr:col>
      <xdr:colOff>593280</xdr:colOff>
      <xdr:row>185</xdr:row>
      <xdr:rowOff>111600</xdr:rowOff>
    </xdr:to>
    <xdr:graphicFrame>
      <xdr:nvGraphicFramePr>
        <xdr:cNvPr id="206" name="Graphique 227"/>
        <xdr:cNvGraphicFramePr/>
      </xdr:nvGraphicFramePr>
      <xdr:xfrm>
        <a:off x="3025080" y="33864120"/>
        <a:ext cx="2627640" cy="148968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editAs="twoCell">
    <xdr:from>
      <xdr:col>0</xdr:col>
      <xdr:colOff>459360</xdr:colOff>
      <xdr:row>186</xdr:row>
      <xdr:rowOff>123120</xdr:rowOff>
    </xdr:from>
    <xdr:to>
      <xdr:col>1</xdr:col>
      <xdr:colOff>548280</xdr:colOff>
      <xdr:row>189</xdr:row>
      <xdr:rowOff>55080</xdr:rowOff>
    </xdr:to>
    <xdr:sp>
      <xdr:nvSpPr>
        <xdr:cNvPr id="207" name="CustomShape 1"/>
        <xdr:cNvSpPr/>
      </xdr:nvSpPr>
      <xdr:spPr>
        <a:xfrm>
          <a:off x="459360" y="35556120"/>
          <a:ext cx="905400" cy="503280"/>
        </a:xfrm>
        <a:prstGeom prst="rect">
          <a:avLst/>
        </a:prstGeom>
        <a:noFill/>
        <a:ln w="9360">
          <a:solidFill>
            <a:srgbClr val="ffffff"/>
          </a:solidFill>
          <a:round/>
        </a:ln>
      </xdr:spPr>
      <xdr:style>
        <a:lnRef idx="0"/>
        <a:fillRef idx="0"/>
        <a:effectRef idx="0"/>
        <a:fontRef idx="minor"/>
      </xdr:style>
      <xdr:txBody>
        <a:bodyPr lIns="90000" rIns="90000" tIns="45000" bIns="45000">
          <a:noAutofit/>
        </a:bodyPr>
        <a:p>
          <a:pPr>
            <a:lnSpc>
              <a:spcPct val="100000"/>
            </a:lnSpc>
          </a:pPr>
          <a:r>
            <a:rPr b="0" lang="fr-FR" sz="1100" spc="-1" strike="noStrike">
              <a:solidFill>
                <a:srgbClr val="000000"/>
              </a:solidFill>
              <a:latin typeface="Calibri"/>
            </a:rPr>
            <a:t>Portée 50%</a:t>
          </a:r>
          <a:endParaRPr b="0" lang="fr-FR" sz="1100" spc="-1" strike="noStrike">
            <a:latin typeface="Times New Roman"/>
          </a:endParaRPr>
        </a:p>
        <a:p>
          <a:pPr>
            <a:lnSpc>
              <a:spcPct val="100000"/>
            </a:lnSpc>
          </a:pPr>
          <a:r>
            <a:rPr b="0" lang="fr-FR" sz="1100" spc="-1" strike="noStrike">
              <a:solidFill>
                <a:srgbClr val="000000"/>
              </a:solidFill>
              <a:latin typeface="Calibri"/>
            </a:rPr>
            <a:t>coté aval</a:t>
          </a:r>
          <a:endParaRPr b="0" lang="fr-FR" sz="1100" spc="-1" strike="noStrike">
            <a:latin typeface="Times New Roman"/>
          </a:endParaRPr>
        </a:p>
      </xdr:txBody>
    </xdr:sp>
    <xdr:clientData/>
  </xdr:twoCellAnchor>
  <xdr:twoCellAnchor editAs="twoCell">
    <xdr:from>
      <xdr:col>0</xdr:col>
      <xdr:colOff>470520</xdr:colOff>
      <xdr:row>175</xdr:row>
      <xdr:rowOff>22320</xdr:rowOff>
    </xdr:from>
    <xdr:to>
      <xdr:col>1</xdr:col>
      <xdr:colOff>559440</xdr:colOff>
      <xdr:row>177</xdr:row>
      <xdr:rowOff>144720</xdr:rowOff>
    </xdr:to>
    <xdr:sp>
      <xdr:nvSpPr>
        <xdr:cNvPr id="208" name="CustomShape 1"/>
        <xdr:cNvSpPr/>
      </xdr:nvSpPr>
      <xdr:spPr>
        <a:xfrm>
          <a:off x="470520" y="33359760"/>
          <a:ext cx="905400" cy="503280"/>
        </a:xfrm>
        <a:prstGeom prst="rect">
          <a:avLst/>
        </a:prstGeom>
        <a:noFill/>
        <a:ln w="9360">
          <a:solidFill>
            <a:srgbClr val="ffffff"/>
          </a:solidFill>
          <a:round/>
        </a:ln>
      </xdr:spPr>
      <xdr:style>
        <a:lnRef idx="0"/>
        <a:fillRef idx="0"/>
        <a:effectRef idx="0"/>
        <a:fontRef idx="minor"/>
      </xdr:style>
      <xdr:txBody>
        <a:bodyPr lIns="90000" rIns="90000" tIns="45000" bIns="45000">
          <a:noAutofit/>
        </a:bodyPr>
        <a:p>
          <a:pPr>
            <a:lnSpc>
              <a:spcPct val="100000"/>
            </a:lnSpc>
          </a:pPr>
          <a:r>
            <a:rPr b="0" lang="fr-FR" sz="1100" spc="-1" strike="noStrike">
              <a:solidFill>
                <a:srgbClr val="000000"/>
              </a:solidFill>
              <a:latin typeface="Calibri"/>
            </a:rPr>
            <a:t>Portée 50%</a:t>
          </a:r>
          <a:endParaRPr b="0" lang="fr-FR" sz="1100" spc="-1" strike="noStrike">
            <a:latin typeface="Times New Roman"/>
          </a:endParaRPr>
        </a:p>
        <a:p>
          <a:pPr>
            <a:lnSpc>
              <a:spcPct val="100000"/>
            </a:lnSpc>
          </a:pPr>
          <a:r>
            <a:rPr b="0" lang="fr-FR" sz="1100" spc="-1" strike="noStrike">
              <a:solidFill>
                <a:srgbClr val="000000"/>
              </a:solidFill>
              <a:latin typeface="Calibri"/>
            </a:rPr>
            <a:t>coté aval</a:t>
          </a:r>
          <a:endParaRPr b="0" lang="fr-FR" sz="1100" spc="-1" strike="noStrike">
            <a:latin typeface="Times New Roman"/>
          </a:endParaRPr>
        </a:p>
      </xdr:txBody>
    </xdr:sp>
    <xdr:clientData/>
  </xdr:twoCellAnchor>
  <xdr:twoCellAnchor editAs="absolute">
    <xdr:from>
      <xdr:col>6</xdr:col>
      <xdr:colOff>361080</xdr:colOff>
      <xdr:row>174</xdr:row>
      <xdr:rowOff>146880</xdr:rowOff>
    </xdr:from>
    <xdr:to>
      <xdr:col>8</xdr:col>
      <xdr:colOff>20160</xdr:colOff>
      <xdr:row>190</xdr:row>
      <xdr:rowOff>26640</xdr:rowOff>
    </xdr:to>
    <xdr:sp>
      <xdr:nvSpPr>
        <xdr:cNvPr id="209" name="CustomShape 1"/>
        <xdr:cNvSpPr/>
      </xdr:nvSpPr>
      <xdr:spPr>
        <a:xfrm>
          <a:off x="6457680" y="33293880"/>
          <a:ext cx="1251000" cy="2927520"/>
        </a:xfrm>
        <a:prstGeom prst="rect">
          <a:avLst/>
        </a:prstGeom>
        <a:solidFill>
          <a:srgbClr val="ffffff"/>
        </a:solidFill>
        <a:ln w="12600">
          <a:solidFill>
            <a:srgbClr val="ffffff"/>
          </a:solidFill>
          <a:round/>
        </a:ln>
      </xdr:spPr>
      <xdr:style>
        <a:lnRef idx="2">
          <a:schemeClr val="accent1">
            <a:shade val="50000"/>
          </a:schemeClr>
        </a:lnRef>
        <a:fillRef idx="1">
          <a:schemeClr val="accent1"/>
        </a:fillRef>
        <a:effectRef idx="0">
          <a:schemeClr val="accent1"/>
        </a:effectRef>
        <a:fontRef idx="minor"/>
      </xdr:style>
      <xdr:txBody>
        <a:bodyPr lIns="90000" rIns="90000" tIns="45000" bIns="45000" anchor="ctr">
          <a:noAutofit/>
        </a:bodyPr>
        <a:p>
          <a:pPr algn="ctr">
            <a:lnSpc>
              <a:spcPct val="100000"/>
            </a:lnSpc>
          </a:pPr>
          <a:r>
            <a:rPr b="1" lang="fr-FR" sz="1200" spc="-1" strike="noStrike">
              <a:solidFill>
                <a:srgbClr val="000000"/>
              </a:solidFill>
              <a:latin typeface="Calibri"/>
            </a:rPr>
            <a:t>Bandage aval</a:t>
          </a:r>
          <a:endParaRPr b="0" lang="fr-FR" sz="1200" spc="-1" strike="noStrike">
            <a:latin typeface="Times New Roman"/>
          </a:endParaRPr>
        </a:p>
        <a:p>
          <a:pPr algn="ctr">
            <a:lnSpc>
              <a:spcPct val="100000"/>
            </a:lnSpc>
          </a:pPr>
          <a:r>
            <a:rPr b="1" lang="fr-FR" sz="1200" spc="-1" strike="noStrike">
              <a:solidFill>
                <a:srgbClr val="000000"/>
              </a:solidFill>
              <a:latin typeface="Calibri"/>
            </a:rPr>
            <a:t>largeur 810 mm</a:t>
          </a:r>
          <a:endParaRPr b="0" lang="fr-FR" sz="1200" spc="-1" strike="noStrike">
            <a:latin typeface="Times New Roman"/>
          </a:endParaRPr>
        </a:p>
      </xdr:txBody>
    </xdr:sp>
    <xdr:clientData/>
  </xdr:twoCellAnchor>
  <xdr:twoCellAnchor editAs="oneCell">
    <xdr:from>
      <xdr:col>6</xdr:col>
      <xdr:colOff>45000</xdr:colOff>
      <xdr:row>167</xdr:row>
      <xdr:rowOff>123120</xdr:rowOff>
    </xdr:from>
    <xdr:to>
      <xdr:col>9</xdr:col>
      <xdr:colOff>10800</xdr:colOff>
      <xdr:row>175</xdr:row>
      <xdr:rowOff>112680</xdr:rowOff>
    </xdr:to>
    <xdr:graphicFrame>
      <xdr:nvGraphicFramePr>
        <xdr:cNvPr id="210" name="Graphique 339"/>
        <xdr:cNvGraphicFramePr/>
      </xdr:nvGraphicFramePr>
      <xdr:xfrm>
        <a:off x="6141600" y="31936320"/>
        <a:ext cx="2676960" cy="151380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editAs="oneCell">
    <xdr:from>
      <xdr:col>6</xdr:col>
      <xdr:colOff>45000</xdr:colOff>
      <xdr:row>189</xdr:row>
      <xdr:rowOff>79920</xdr:rowOff>
    </xdr:from>
    <xdr:to>
      <xdr:col>8</xdr:col>
      <xdr:colOff>1117800</xdr:colOff>
      <xdr:row>197</xdr:row>
      <xdr:rowOff>56880</xdr:rowOff>
    </xdr:to>
    <xdr:graphicFrame>
      <xdr:nvGraphicFramePr>
        <xdr:cNvPr id="211" name="Graphique 340"/>
        <xdr:cNvGraphicFramePr/>
      </xdr:nvGraphicFramePr>
      <xdr:xfrm>
        <a:off x="6141600" y="36084240"/>
        <a:ext cx="2664720" cy="150084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editAs="twoCell">
    <xdr:from>
      <xdr:col>6</xdr:col>
      <xdr:colOff>481680</xdr:colOff>
      <xdr:row>186</xdr:row>
      <xdr:rowOff>123120</xdr:rowOff>
    </xdr:from>
    <xdr:to>
      <xdr:col>7</xdr:col>
      <xdr:colOff>570600</xdr:colOff>
      <xdr:row>189</xdr:row>
      <xdr:rowOff>55080</xdr:rowOff>
    </xdr:to>
    <xdr:sp>
      <xdr:nvSpPr>
        <xdr:cNvPr id="212" name="CustomShape 1"/>
        <xdr:cNvSpPr/>
      </xdr:nvSpPr>
      <xdr:spPr>
        <a:xfrm>
          <a:off x="6578280" y="35556120"/>
          <a:ext cx="905400" cy="503280"/>
        </a:xfrm>
        <a:prstGeom prst="rect">
          <a:avLst/>
        </a:prstGeom>
        <a:noFill/>
        <a:ln w="9360">
          <a:solidFill>
            <a:srgbClr val="ffffff"/>
          </a:solidFill>
          <a:round/>
        </a:ln>
      </xdr:spPr>
      <xdr:style>
        <a:lnRef idx="0"/>
        <a:fillRef idx="0"/>
        <a:effectRef idx="0"/>
        <a:fontRef idx="minor"/>
      </xdr:style>
      <xdr:txBody>
        <a:bodyPr lIns="90000" rIns="90000" tIns="45000" bIns="45000">
          <a:noAutofit/>
        </a:bodyPr>
        <a:p>
          <a:pPr>
            <a:lnSpc>
              <a:spcPct val="100000"/>
            </a:lnSpc>
          </a:pPr>
          <a:r>
            <a:rPr b="0" lang="fr-FR" sz="1100" spc="-1" strike="noStrike">
              <a:solidFill>
                <a:srgbClr val="000000"/>
              </a:solidFill>
              <a:latin typeface="Calibri"/>
            </a:rPr>
            <a:t>Portée 66%</a:t>
          </a:r>
          <a:endParaRPr b="0" lang="fr-FR" sz="1100" spc="-1" strike="noStrike">
            <a:latin typeface="Times New Roman"/>
          </a:endParaRPr>
        </a:p>
        <a:p>
          <a:pPr>
            <a:lnSpc>
              <a:spcPct val="100000"/>
            </a:lnSpc>
          </a:pPr>
          <a:r>
            <a:rPr b="0" lang="fr-FR" sz="1100" spc="-1" strike="noStrike">
              <a:solidFill>
                <a:srgbClr val="000000"/>
              </a:solidFill>
              <a:latin typeface="Calibri"/>
            </a:rPr>
            <a:t>coté aval</a:t>
          </a:r>
          <a:endParaRPr b="0" lang="fr-FR" sz="1100" spc="-1" strike="noStrike">
            <a:latin typeface="Times New Roman"/>
          </a:endParaRPr>
        </a:p>
      </xdr:txBody>
    </xdr:sp>
    <xdr:clientData/>
  </xdr:twoCellAnchor>
  <xdr:twoCellAnchor editAs="twoCell">
    <xdr:from>
      <xdr:col>6</xdr:col>
      <xdr:colOff>493200</xdr:colOff>
      <xdr:row>175</xdr:row>
      <xdr:rowOff>22320</xdr:rowOff>
    </xdr:from>
    <xdr:to>
      <xdr:col>7</xdr:col>
      <xdr:colOff>649440</xdr:colOff>
      <xdr:row>177</xdr:row>
      <xdr:rowOff>144720</xdr:rowOff>
    </xdr:to>
    <xdr:sp>
      <xdr:nvSpPr>
        <xdr:cNvPr id="213" name="CustomShape 1"/>
        <xdr:cNvSpPr/>
      </xdr:nvSpPr>
      <xdr:spPr>
        <a:xfrm>
          <a:off x="6589800" y="33359760"/>
          <a:ext cx="972720" cy="503280"/>
        </a:xfrm>
        <a:prstGeom prst="rect">
          <a:avLst/>
        </a:prstGeom>
        <a:noFill/>
        <a:ln w="9360">
          <a:solidFill>
            <a:srgbClr val="ffffff"/>
          </a:solidFill>
          <a:round/>
        </a:ln>
      </xdr:spPr>
      <xdr:style>
        <a:lnRef idx="0"/>
        <a:fillRef idx="0"/>
        <a:effectRef idx="0"/>
        <a:fontRef idx="minor"/>
      </xdr:style>
      <xdr:txBody>
        <a:bodyPr lIns="90000" rIns="90000" tIns="45000" bIns="45000">
          <a:noAutofit/>
        </a:bodyPr>
        <a:p>
          <a:pPr>
            <a:lnSpc>
              <a:spcPct val="100000"/>
            </a:lnSpc>
          </a:pPr>
          <a:r>
            <a:rPr b="0" lang="fr-FR" sz="1100" spc="-1" strike="noStrike">
              <a:solidFill>
                <a:srgbClr val="000000"/>
              </a:solidFill>
              <a:latin typeface="Calibri"/>
            </a:rPr>
            <a:t>Portée 100%</a:t>
          </a:r>
          <a:endParaRPr b="0" lang="fr-FR" sz="1100" spc="-1" strike="noStrike">
            <a:latin typeface="Times New Roman"/>
          </a:endParaRPr>
        </a:p>
      </xdr:txBody>
    </xdr:sp>
    <xdr:clientData/>
  </xdr:twoCellAnchor>
  <xdr:twoCellAnchor editAs="twoCell">
    <xdr:from>
      <xdr:col>8</xdr:col>
      <xdr:colOff>0</xdr:colOff>
      <xdr:row>176</xdr:row>
      <xdr:rowOff>0</xdr:rowOff>
    </xdr:from>
    <xdr:to>
      <xdr:col>8</xdr:col>
      <xdr:colOff>353160</xdr:colOff>
      <xdr:row>176</xdr:row>
      <xdr:rowOff>360</xdr:rowOff>
    </xdr:to>
    <xdr:sp>
      <xdr:nvSpPr>
        <xdr:cNvPr id="214" name="CustomShape 1"/>
        <xdr:cNvSpPr/>
      </xdr:nvSpPr>
      <xdr:spPr>
        <a:xfrm>
          <a:off x="7688520" y="33527880"/>
          <a:ext cx="353160" cy="360"/>
        </a:xfrm>
        <a:custGeom>
          <a:avLst/>
          <a:gdLst/>
          <a:ahLst/>
          <a:rect l="l" t="t" r="r" b="b"/>
          <a:pathLst>
            <a:path w="21600" h="21600">
              <a:moveTo>
                <a:pt x="0" y="0"/>
              </a:moveTo>
              <a:lnTo>
                <a:pt x="21600" y="21600"/>
              </a:lnTo>
            </a:path>
          </a:pathLst>
        </a:custGeom>
        <a:noFill/>
        <a:ln w="19080">
          <a:solidFill>
            <a:srgbClr val="ffffff"/>
          </a:solidFill>
          <a:round/>
          <a:headEnd len="med" type="triangle" w="med"/>
          <a:tailEnd len="med" type="triangle" w="med"/>
        </a:ln>
      </xdr:spPr>
      <xdr:style>
        <a:lnRef idx="1">
          <a:schemeClr val="accent1"/>
        </a:lnRef>
        <a:fillRef idx="0">
          <a:schemeClr val="accent1"/>
        </a:fillRef>
        <a:effectRef idx="0">
          <a:schemeClr val="accent1"/>
        </a:effectRef>
        <a:fontRef idx="minor"/>
      </xdr:style>
    </xdr:sp>
    <xdr:clientData/>
  </xdr:twoCellAnchor>
  <xdr:twoCellAnchor editAs="oneCell">
    <xdr:from>
      <xdr:col>9</xdr:col>
      <xdr:colOff>0</xdr:colOff>
      <xdr:row>177</xdr:row>
      <xdr:rowOff>0</xdr:rowOff>
    </xdr:from>
    <xdr:to>
      <xdr:col>11</xdr:col>
      <xdr:colOff>279360</xdr:colOff>
      <xdr:row>184</xdr:row>
      <xdr:rowOff>145080</xdr:rowOff>
    </xdr:to>
    <xdr:graphicFrame>
      <xdr:nvGraphicFramePr>
        <xdr:cNvPr id="215" name="Graphique 354"/>
        <xdr:cNvGraphicFramePr/>
      </xdr:nvGraphicFramePr>
      <xdr:xfrm>
        <a:off x="8807760" y="33718320"/>
        <a:ext cx="2627640" cy="147852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editAs="oneCell">
    <xdr:from>
      <xdr:col>16</xdr:col>
      <xdr:colOff>104760</xdr:colOff>
      <xdr:row>114</xdr:row>
      <xdr:rowOff>19080</xdr:rowOff>
    </xdr:from>
    <xdr:to>
      <xdr:col>17</xdr:col>
      <xdr:colOff>869040</xdr:colOff>
      <xdr:row>121</xdr:row>
      <xdr:rowOff>123120</xdr:rowOff>
    </xdr:to>
    <xdr:pic>
      <xdr:nvPicPr>
        <xdr:cNvPr id="216" name="Image 355" descr="IMAG1012.jpg"/>
        <xdr:cNvPicPr/>
      </xdr:nvPicPr>
      <xdr:blipFill>
        <a:blip r:embed="rId48"/>
        <a:srcRect l="26214" t="62215" r="50315" b="8073"/>
        <a:stretch/>
      </xdr:blipFill>
      <xdr:spPr>
        <a:xfrm>
          <a:off x="16037280" y="21736080"/>
          <a:ext cx="2084400" cy="1437480"/>
        </a:xfrm>
        <a:prstGeom prst="rect">
          <a:avLst/>
        </a:prstGeom>
        <a:ln>
          <a:noFill/>
        </a:ln>
      </xdr:spPr>
    </xdr:pic>
    <xdr:clientData/>
  </xdr:twoCellAnchor>
  <xdr:twoCellAnchor editAs="oneCell">
    <xdr:from>
      <xdr:col>16</xdr:col>
      <xdr:colOff>152280</xdr:colOff>
      <xdr:row>125</xdr:row>
      <xdr:rowOff>57240</xdr:rowOff>
    </xdr:from>
    <xdr:to>
      <xdr:col>17</xdr:col>
      <xdr:colOff>808920</xdr:colOff>
      <xdr:row>132</xdr:row>
      <xdr:rowOff>171000</xdr:rowOff>
    </xdr:to>
    <xdr:pic>
      <xdr:nvPicPr>
        <xdr:cNvPr id="217" name="Image 356" descr="IMAG1004.jpg"/>
        <xdr:cNvPicPr/>
      </xdr:nvPicPr>
      <xdr:blipFill>
        <a:blip r:embed="rId49"/>
        <a:srcRect l="4485" t="13156" r="62797" b="42737"/>
        <a:stretch/>
      </xdr:blipFill>
      <xdr:spPr>
        <a:xfrm>
          <a:off x="16084800" y="23869440"/>
          <a:ext cx="1976760" cy="1447560"/>
        </a:xfrm>
        <a:prstGeom prst="rect">
          <a:avLst/>
        </a:prstGeom>
        <a:ln>
          <a:noFill/>
        </a:ln>
      </xdr:spPr>
    </xdr:pic>
    <xdr:clientData/>
  </xdr:twoCellAnchor>
  <xdr:twoCellAnchor editAs="oneCell">
    <xdr:from>
      <xdr:col>16</xdr:col>
      <xdr:colOff>47520</xdr:colOff>
      <xdr:row>138</xdr:row>
      <xdr:rowOff>56880</xdr:rowOff>
    </xdr:from>
    <xdr:to>
      <xdr:col>17</xdr:col>
      <xdr:colOff>932760</xdr:colOff>
      <xdr:row>145</xdr:row>
      <xdr:rowOff>153720</xdr:rowOff>
    </xdr:to>
    <xdr:pic>
      <xdr:nvPicPr>
        <xdr:cNvPr id="218" name="Image 357" descr="IMAG1023.jpg"/>
        <xdr:cNvPicPr/>
      </xdr:nvPicPr>
      <xdr:blipFill>
        <a:blip r:embed="rId50"/>
        <a:srcRect l="14890" t="0" r="39216" b="45381"/>
        <a:stretch/>
      </xdr:blipFill>
      <xdr:spPr>
        <a:xfrm>
          <a:off x="15980040" y="26345880"/>
          <a:ext cx="2205360" cy="1430280"/>
        </a:xfrm>
        <a:prstGeom prst="rect">
          <a:avLst/>
        </a:prstGeom>
        <a:ln>
          <a:noFill/>
        </a:ln>
      </xdr:spPr>
    </xdr:pic>
    <xdr:clientData/>
  </xdr:twoCellAnchor>
  <xdr:twoCellAnchor editAs="oneCell">
    <xdr:from>
      <xdr:col>24</xdr:col>
      <xdr:colOff>228600</xdr:colOff>
      <xdr:row>120</xdr:row>
      <xdr:rowOff>93960</xdr:rowOff>
    </xdr:from>
    <xdr:to>
      <xdr:col>24</xdr:col>
      <xdr:colOff>601920</xdr:colOff>
      <xdr:row>122</xdr:row>
      <xdr:rowOff>26640</xdr:rowOff>
    </xdr:to>
    <xdr:pic>
      <xdr:nvPicPr>
        <xdr:cNvPr id="219" name="Image 358" descr="http://www.mulliez-energie.com/panneau_danger.gif"/>
        <xdr:cNvPicPr/>
      </xdr:nvPicPr>
      <xdr:blipFill>
        <a:blip r:embed="rId51"/>
        <a:stretch/>
      </xdr:blipFill>
      <xdr:spPr>
        <a:xfrm>
          <a:off x="24615000" y="22953960"/>
          <a:ext cx="373320" cy="313560"/>
        </a:xfrm>
        <a:prstGeom prst="rect">
          <a:avLst/>
        </a:prstGeom>
        <a:ln w="9360">
          <a:noFill/>
        </a:ln>
      </xdr:spPr>
    </xdr:pic>
    <xdr:clientData/>
  </xdr:twoCellAnchor>
</xdr:wsDr>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2.xml"/><Relationship Id="rId3" Type="http://schemas.openxmlformats.org/officeDocument/2006/relationships/vmlDrawing" Target="../drawings/vmlDrawing1.vml"/>
</Relationships>
</file>

<file path=xl/worksheets/sheet1.xml><?xml version="1.0" encoding="utf-8"?>
<worksheet xmlns="http://schemas.openxmlformats.org/spreadsheetml/2006/main" xmlns:r="http://schemas.openxmlformats.org/officeDocument/2006/relationships">
  <sheetPr filterMode="false">
    <pageSetUpPr fitToPage="false"/>
  </sheetPr>
  <dimension ref="A1:X58"/>
  <sheetViews>
    <sheetView showFormulas="false" showGridLines="true" showRowColHeaders="true" showZeros="true" rightToLeft="false" tabSelected="false" showOutlineSymbols="true" defaultGridColor="true" view="normal" topLeftCell="A1" colorId="64" zoomScale="85" zoomScaleNormal="85" zoomScalePageLayoutView="100" workbookViewId="0">
      <selection pane="topLeft" activeCell="B32" activeCellId="0" sqref="B32"/>
    </sheetView>
  </sheetViews>
  <sheetFormatPr defaultColWidth="11.43359375" defaultRowHeight="15" zeroHeight="false" outlineLevelRow="0" outlineLevelCol="0"/>
  <cols>
    <col collapsed="false" customWidth="true" hidden="false" outlineLevel="0" max="1" min="1" style="0" width="11.57"/>
    <col collapsed="false" customWidth="true" hidden="false" outlineLevel="0" max="2" min="2" style="0" width="12.57"/>
    <col collapsed="false" customWidth="true" hidden="false" outlineLevel="0" max="3" min="3" style="0" width="14.86"/>
    <col collapsed="false" customWidth="true" hidden="false" outlineLevel="0" max="4" min="4" style="0" width="15.71"/>
    <col collapsed="false" customWidth="true" hidden="false" outlineLevel="0" max="5" min="5" style="0" width="18.71"/>
    <col collapsed="false" customWidth="true" hidden="false" outlineLevel="0" max="6" min="6" style="0" width="13.02"/>
    <col collapsed="false" customWidth="true" hidden="false" outlineLevel="0" max="7" min="7" style="1" width="11.57"/>
    <col collapsed="false" customWidth="true" hidden="false" outlineLevel="0" max="8" min="8" style="1" width="12.57"/>
    <col collapsed="false" customWidth="true" hidden="false" outlineLevel="0" max="9" min="9" style="1" width="14.86"/>
    <col collapsed="false" customWidth="true" hidden="false" outlineLevel="0" max="10" min="10" style="1" width="15.71"/>
    <col collapsed="false" customWidth="true" hidden="false" outlineLevel="0" max="11" min="11" style="1" width="18.71"/>
    <col collapsed="false" customWidth="true" hidden="false" outlineLevel="0" max="12" min="12" style="1" width="13.02"/>
    <col collapsed="false" customWidth="true" hidden="false" outlineLevel="0" max="13" min="13" style="1" width="11.57"/>
    <col collapsed="false" customWidth="true" hidden="false" outlineLevel="0" max="14" min="14" style="1" width="12.57"/>
    <col collapsed="false" customWidth="true" hidden="false" outlineLevel="0" max="15" min="15" style="1" width="14.86"/>
    <col collapsed="false" customWidth="true" hidden="false" outlineLevel="0" max="16" min="16" style="1" width="15.71"/>
    <col collapsed="false" customWidth="true" hidden="false" outlineLevel="0" max="17" min="17" style="1" width="18.71"/>
    <col collapsed="false" customWidth="true" hidden="false" outlineLevel="0" max="18" min="18" style="1" width="13.02"/>
    <col collapsed="false" customWidth="true" hidden="false" outlineLevel="0" max="19" min="19" style="1" width="11.57"/>
    <col collapsed="false" customWidth="true" hidden="false" outlineLevel="0" max="20" min="20" style="1" width="12.57"/>
    <col collapsed="false" customWidth="true" hidden="false" outlineLevel="0" max="21" min="21" style="1" width="14.86"/>
    <col collapsed="false" customWidth="true" hidden="false" outlineLevel="0" max="22" min="22" style="1" width="15.71"/>
    <col collapsed="false" customWidth="true" hidden="false" outlineLevel="0" max="23" min="23" style="1" width="18.71"/>
    <col collapsed="false" customWidth="true" hidden="false" outlineLevel="0" max="24" min="24" style="1" width="13.02"/>
    <col collapsed="false" customWidth="false" hidden="false" outlineLevel="0" max="1024" min="25" style="1" width="11.42"/>
  </cols>
  <sheetData>
    <row r="1" customFormat="false" ht="15" hidden="false" customHeight="true" outlineLevel="0" collapsed="false">
      <c r="A1" s="2" t="s">
        <v>0</v>
      </c>
      <c r="B1" s="2"/>
      <c r="C1" s="2"/>
      <c r="D1" s="2"/>
      <c r="E1" s="3" t="s">
        <v>1</v>
      </c>
      <c r="F1" s="3"/>
      <c r="G1" s="2" t="s">
        <v>0</v>
      </c>
      <c r="H1" s="2"/>
      <c r="I1" s="2"/>
      <c r="J1" s="2"/>
      <c r="K1" s="3" t="s">
        <v>1</v>
      </c>
      <c r="L1" s="3"/>
      <c r="M1" s="2" t="s">
        <v>0</v>
      </c>
      <c r="N1" s="2"/>
      <c r="O1" s="2"/>
      <c r="P1" s="2"/>
      <c r="Q1" s="3" t="s">
        <v>1</v>
      </c>
      <c r="R1" s="3"/>
      <c r="S1" s="2" t="s">
        <v>0</v>
      </c>
      <c r="T1" s="2"/>
      <c r="U1" s="2"/>
      <c r="V1" s="2"/>
      <c r="W1" s="3" t="s">
        <v>1</v>
      </c>
      <c r="X1" s="3"/>
    </row>
    <row r="2" customFormat="false" ht="15" hidden="false" customHeight="true" outlineLevel="0" collapsed="false">
      <c r="A2" s="4" t="s">
        <v>2</v>
      </c>
      <c r="B2" s="4"/>
      <c r="C2" s="4"/>
      <c r="D2" s="4"/>
      <c r="E2" s="5" t="n">
        <v>1</v>
      </c>
      <c r="F2" s="6" t="s">
        <v>3</v>
      </c>
      <c r="G2" s="4" t="s">
        <v>2</v>
      </c>
      <c r="H2" s="4"/>
      <c r="I2" s="4"/>
      <c r="J2" s="4"/>
      <c r="K2" s="5" t="n">
        <f aca="false">+E2+1</f>
        <v>2</v>
      </c>
      <c r="L2" s="6" t="str">
        <f aca="false">$F$2</f>
        <v>/ 25</v>
      </c>
      <c r="M2" s="4" t="s">
        <v>2</v>
      </c>
      <c r="N2" s="4"/>
      <c r="O2" s="4"/>
      <c r="P2" s="4"/>
      <c r="Q2" s="5" t="n">
        <f aca="false">+K2+1</f>
        <v>3</v>
      </c>
      <c r="R2" s="6" t="str">
        <f aca="false">$F$2</f>
        <v>/ 25</v>
      </c>
      <c r="S2" s="4" t="s">
        <v>2</v>
      </c>
      <c r="T2" s="4"/>
      <c r="U2" s="4"/>
      <c r="V2" s="4"/>
      <c r="W2" s="5" t="n">
        <f aca="false">+Q2+1</f>
        <v>4</v>
      </c>
      <c r="X2" s="6" t="str">
        <f aca="false">$F$2</f>
        <v>/ 25</v>
      </c>
    </row>
    <row r="3" customFormat="false" ht="15" hidden="false" customHeight="true" outlineLevel="0" collapsed="false">
      <c r="A3" s="7" t="str">
        <f aca="false">DETAILS!A3</f>
        <v>DATE</v>
      </c>
      <c r="B3" s="7"/>
      <c r="C3" s="8" t="str">
        <f aca="false">DETAILS!C3</f>
        <v>CLIENT :</v>
      </c>
      <c r="D3" s="9" t="n">
        <f aca="false">DETAILS!D3</f>
        <v>0</v>
      </c>
      <c r="E3" s="9"/>
      <c r="F3" s="9"/>
      <c r="G3" s="7" t="s">
        <v>4</v>
      </c>
      <c r="H3" s="7"/>
      <c r="I3" s="8" t="s">
        <v>5</v>
      </c>
      <c r="J3" s="9" t="s">
        <v>6</v>
      </c>
      <c r="K3" s="9"/>
      <c r="L3" s="9"/>
      <c r="M3" s="7" t="s">
        <v>4</v>
      </c>
      <c r="N3" s="7"/>
      <c r="O3" s="8" t="s">
        <v>5</v>
      </c>
      <c r="P3" s="9" t="s">
        <v>6</v>
      </c>
      <c r="Q3" s="9"/>
      <c r="R3" s="9"/>
      <c r="S3" s="7" t="s">
        <v>4</v>
      </c>
      <c r="T3" s="7"/>
      <c r="U3" s="8" t="s">
        <v>5</v>
      </c>
      <c r="V3" s="9" t="s">
        <v>6</v>
      </c>
      <c r="W3" s="9"/>
      <c r="X3" s="9"/>
    </row>
    <row r="4" customFormat="false" ht="15" hidden="false" customHeight="true" outlineLevel="0" collapsed="false">
      <c r="A4" s="7"/>
      <c r="B4" s="7"/>
      <c r="C4" s="10" t="str">
        <f aca="false">DETAILS!C4</f>
        <v>Customer :</v>
      </c>
      <c r="D4" s="9"/>
      <c r="E4" s="9"/>
      <c r="F4" s="9"/>
      <c r="G4" s="7"/>
      <c r="H4" s="7"/>
      <c r="I4" s="10" t="s">
        <v>7</v>
      </c>
      <c r="J4" s="9"/>
      <c r="K4" s="9"/>
      <c r="L4" s="9"/>
      <c r="M4" s="7"/>
      <c r="N4" s="7"/>
      <c r="O4" s="10" t="s">
        <v>7</v>
      </c>
      <c r="P4" s="9"/>
      <c r="Q4" s="9"/>
      <c r="R4" s="9"/>
      <c r="S4" s="7"/>
      <c r="T4" s="7"/>
      <c r="U4" s="10" t="s">
        <v>7</v>
      </c>
      <c r="V4" s="9"/>
      <c r="W4" s="9"/>
      <c r="X4" s="9"/>
    </row>
    <row r="5" customFormat="false" ht="15" hidden="false" customHeight="true" outlineLevel="0" collapsed="false">
      <c r="A5" s="11" t="n">
        <f aca="false">DETAILS!A5</f>
        <v>41701</v>
      </c>
      <c r="B5" s="11"/>
      <c r="C5" s="12" t="str">
        <f aca="false">DETAILS!C5</f>
        <v>Project N°</v>
      </c>
      <c r="D5" s="13" t="n">
        <f aca="false">DETAILS!D5</f>
        <v>44004</v>
      </c>
      <c r="E5" s="13"/>
      <c r="F5" s="13"/>
      <c r="G5" s="11" t="n">
        <f aca="false">A5</f>
        <v>41701</v>
      </c>
      <c r="H5" s="11"/>
      <c r="I5" s="12" t="s">
        <v>8</v>
      </c>
      <c r="J5" s="13" t="n">
        <v>44004</v>
      </c>
      <c r="K5" s="13"/>
      <c r="L5" s="13"/>
      <c r="M5" s="11" t="n">
        <f aca="false">G5</f>
        <v>41701</v>
      </c>
      <c r="N5" s="11"/>
      <c r="O5" s="12" t="s">
        <v>8</v>
      </c>
      <c r="P5" s="13" t="n">
        <v>44004</v>
      </c>
      <c r="Q5" s="13"/>
      <c r="R5" s="13"/>
      <c r="S5" s="11" t="n">
        <v>41422</v>
      </c>
      <c r="T5" s="11"/>
      <c r="U5" s="12" t="s">
        <v>8</v>
      </c>
      <c r="V5" s="13" t="n">
        <v>44004</v>
      </c>
      <c r="W5" s="13"/>
      <c r="X5" s="13"/>
    </row>
    <row r="6" customFormat="false" ht="15" hidden="false" customHeight="true" outlineLevel="0" collapsed="false">
      <c r="A6" s="7" t="str">
        <f aca="false">DETAILS!A6</f>
        <v>APPAREIL</v>
      </c>
      <c r="B6" s="7"/>
      <c r="C6" s="14" t="str">
        <f aca="false">DETAILS!C6</f>
        <v>SECHEUR N°3</v>
      </c>
      <c r="D6" s="14"/>
      <c r="E6" s="14"/>
      <c r="F6" s="14"/>
      <c r="G6" s="7" t="s">
        <v>9</v>
      </c>
      <c r="H6" s="7"/>
      <c r="I6" s="14" t="s">
        <v>10</v>
      </c>
      <c r="J6" s="14"/>
      <c r="K6" s="14"/>
      <c r="L6" s="14"/>
      <c r="M6" s="7" t="s">
        <v>9</v>
      </c>
      <c r="N6" s="7"/>
      <c r="O6" s="14" t="s">
        <v>10</v>
      </c>
      <c r="P6" s="14"/>
      <c r="Q6" s="14"/>
      <c r="R6" s="14"/>
      <c r="S6" s="7" t="s">
        <v>9</v>
      </c>
      <c r="T6" s="7"/>
      <c r="U6" s="14" t="s">
        <v>10</v>
      </c>
      <c r="V6" s="14"/>
      <c r="W6" s="14"/>
      <c r="X6" s="14"/>
    </row>
    <row r="7" customFormat="false" ht="15" hidden="false" customHeight="true" outlineLevel="0" collapsed="false">
      <c r="A7" s="15" t="str">
        <f aca="false">DETAILS!A7</f>
        <v>Device</v>
      </c>
      <c r="B7" s="15"/>
      <c r="C7" s="14"/>
      <c r="D7" s="14"/>
      <c r="E7" s="14"/>
      <c r="F7" s="14"/>
      <c r="G7" s="15" t="s">
        <v>11</v>
      </c>
      <c r="H7" s="15"/>
      <c r="I7" s="14"/>
      <c r="J7" s="14"/>
      <c r="K7" s="14"/>
      <c r="L7" s="14"/>
      <c r="M7" s="15" t="s">
        <v>11</v>
      </c>
      <c r="N7" s="15"/>
      <c r="O7" s="14"/>
      <c r="P7" s="14"/>
      <c r="Q7" s="14"/>
      <c r="R7" s="14"/>
      <c r="S7" s="15" t="s">
        <v>11</v>
      </c>
      <c r="T7" s="15"/>
      <c r="U7" s="14"/>
      <c r="V7" s="14"/>
      <c r="W7" s="14"/>
      <c r="X7" s="14"/>
    </row>
    <row r="8" customFormat="false" ht="5.1" hidden="false" customHeight="true" outlineLevel="0" collapsed="false">
      <c r="A8" s="16"/>
      <c r="B8" s="16"/>
      <c r="C8" s="16"/>
      <c r="D8" s="16"/>
      <c r="E8" s="16"/>
      <c r="F8" s="16"/>
    </row>
    <row r="9" customFormat="false" ht="19.5" hidden="false" customHeight="true" outlineLevel="0" collapsed="false">
      <c r="A9" s="17" t="s">
        <v>12</v>
      </c>
      <c r="B9" s="17"/>
      <c r="C9" s="17"/>
      <c r="D9" s="17"/>
      <c r="E9" s="17"/>
      <c r="F9" s="17"/>
      <c r="G9" s="17" t="s">
        <v>13</v>
      </c>
      <c r="H9" s="17"/>
      <c r="I9" s="17"/>
      <c r="J9" s="17"/>
      <c r="K9" s="17"/>
      <c r="L9" s="17"/>
      <c r="M9" s="17" t="s">
        <v>14</v>
      </c>
      <c r="N9" s="17"/>
      <c r="O9" s="17"/>
      <c r="P9" s="17"/>
      <c r="Q9" s="17"/>
      <c r="R9" s="17"/>
      <c r="S9" s="17" t="s">
        <v>15</v>
      </c>
      <c r="T9" s="17"/>
      <c r="U9" s="17"/>
      <c r="V9" s="17"/>
      <c r="W9" s="17"/>
      <c r="X9" s="17"/>
    </row>
    <row r="10" customFormat="false" ht="15" hidden="false" customHeight="true" outlineLevel="0" collapsed="false">
      <c r="A10" s="18" t="s">
        <v>16</v>
      </c>
      <c r="B10" s="18"/>
      <c r="C10" s="18"/>
      <c r="D10" s="18"/>
      <c r="E10" s="19"/>
      <c r="F10" s="20"/>
      <c r="G10" s="18" t="s">
        <v>16</v>
      </c>
      <c r="H10" s="18"/>
      <c r="I10" s="18"/>
      <c r="J10" s="18"/>
      <c r="K10" s="19"/>
      <c r="L10" s="20"/>
      <c r="M10" s="18" t="s">
        <v>17</v>
      </c>
      <c r="N10" s="18"/>
      <c r="O10" s="18"/>
      <c r="P10" s="18"/>
      <c r="Q10" s="19"/>
      <c r="R10" s="20"/>
      <c r="S10" s="21"/>
      <c r="T10" s="22"/>
      <c r="U10" s="22"/>
      <c r="V10" s="22"/>
      <c r="W10" s="22"/>
      <c r="X10" s="23"/>
    </row>
    <row r="11" customFormat="false" ht="15" hidden="false" customHeight="true" outlineLevel="0" collapsed="false">
      <c r="A11" s="24" t="str">
        <f aca="false">DETAILS!A48</f>
        <v>Indicateur n°</v>
      </c>
      <c r="B11" s="25" t="n">
        <f aca="false">DETAILS!B48</f>
        <v>2</v>
      </c>
      <c r="C11" s="26" t="str">
        <f aca="false">DETAILS!C48</f>
        <v>Intervention dans</v>
      </c>
      <c r="D11" s="27" t="str">
        <f aca="false">DETAILS!D48</f>
        <v>&lt; 1 an</v>
      </c>
      <c r="E11" s="26" t="str">
        <f aca="false">DETAILS!E48</f>
        <v>Surveillance</v>
      </c>
      <c r="F11" s="28" t="str">
        <f aca="false">DETAILS!F48</f>
        <v>Mensuelle</v>
      </c>
      <c r="G11" s="24" t="str">
        <f aca="false">DETAILS!G48</f>
        <v>Indicateur n°</v>
      </c>
      <c r="H11" s="25" t="n">
        <f aca="false">DETAILS!H48</f>
        <v>2</v>
      </c>
      <c r="I11" s="26" t="str">
        <f aca="false">DETAILS!I48</f>
        <v>Intervention dans</v>
      </c>
      <c r="J11" s="27" t="str">
        <f aca="false">DETAILS!J48</f>
        <v>&lt; 1 an</v>
      </c>
      <c r="K11" s="26" t="str">
        <f aca="false">DETAILS!K48</f>
        <v>Surveillance</v>
      </c>
      <c r="L11" s="28" t="str">
        <f aca="false">DETAILS!L48</f>
        <v>Mensuelle</v>
      </c>
      <c r="M11" s="24" t="str">
        <f aca="false">DETAILS!M48</f>
        <v>Indicateur n°</v>
      </c>
      <c r="N11" s="25" t="n">
        <f aca="false">DETAILS!N48</f>
        <v>1</v>
      </c>
      <c r="O11" s="26" t="str">
        <f aca="false">DETAILS!O48</f>
        <v>Intervention dans</v>
      </c>
      <c r="P11" s="27" t="str">
        <f aca="false">DETAILS!P48</f>
        <v>+ 1 an</v>
      </c>
      <c r="Q11" s="26" t="str">
        <f aca="false">DETAILS!Q48</f>
        <v>Surveillance</v>
      </c>
      <c r="R11" s="28" t="str">
        <f aca="false">DETAILS!R48</f>
        <v>Annuelle</v>
      </c>
      <c r="S11" s="21"/>
      <c r="T11" s="22"/>
      <c r="U11" s="22"/>
      <c r="V11" s="22"/>
      <c r="W11" s="22"/>
      <c r="X11" s="23"/>
    </row>
    <row r="12" customFormat="false" ht="15" hidden="false" customHeight="true" outlineLevel="0" collapsed="false">
      <c r="A12" s="29" t="str">
        <f aca="false">DETAILS!A49</f>
        <v>Remarques :</v>
      </c>
      <c r="B12" s="30" t="str">
        <f aca="false">DETAILS!B49</f>
        <v>Conicité des galets &gt; 0,4 mm / m, le petit Ø étant coté aval cela entraine une surcharge de la butée. Prévoir usinage des galets et du bandage.</v>
      </c>
      <c r="C12" s="30"/>
      <c r="D12" s="30"/>
      <c r="E12" s="30"/>
      <c r="F12" s="30"/>
      <c r="G12" s="29" t="str">
        <f aca="false">DETAILS!G49</f>
        <v>Remarques :</v>
      </c>
      <c r="H12" s="30" t="str">
        <f aca="false">DETAILS!H49</f>
        <v>Conicité des galets &gt; 0,4 mm / m. Prévoir usinage des galets et du bandage.</v>
      </c>
      <c r="I12" s="30"/>
      <c r="J12" s="30"/>
      <c r="K12" s="30"/>
      <c r="L12" s="30"/>
      <c r="M12" s="29" t="str">
        <f aca="false">DETAILS!M49</f>
        <v>Remarques :</v>
      </c>
      <c r="N12" s="30" t="str">
        <f aca="false">DETAILS!N49</f>
        <v>RAS</v>
      </c>
      <c r="O12" s="30"/>
      <c r="P12" s="30"/>
      <c r="Q12" s="30"/>
      <c r="R12" s="30"/>
      <c r="S12" s="21"/>
      <c r="T12" s="22"/>
      <c r="U12" s="22"/>
      <c r="V12" s="22"/>
      <c r="W12" s="22"/>
      <c r="X12" s="23"/>
    </row>
    <row r="13" customFormat="false" ht="15" hidden="false" customHeight="true" outlineLevel="0" collapsed="false">
      <c r="A13" s="31"/>
      <c r="B13" s="30"/>
      <c r="C13" s="30"/>
      <c r="D13" s="30"/>
      <c r="E13" s="30"/>
      <c r="F13" s="30"/>
      <c r="G13" s="31"/>
      <c r="H13" s="30"/>
      <c r="I13" s="30"/>
      <c r="J13" s="30"/>
      <c r="K13" s="30"/>
      <c r="L13" s="30"/>
      <c r="M13" s="31"/>
      <c r="N13" s="30"/>
      <c r="O13" s="30"/>
      <c r="P13" s="30"/>
      <c r="Q13" s="30"/>
      <c r="R13" s="30"/>
      <c r="S13" s="21"/>
      <c r="T13" s="22"/>
      <c r="U13" s="22"/>
      <c r="V13" s="22"/>
      <c r="W13" s="22"/>
      <c r="X13" s="23"/>
    </row>
    <row r="14" customFormat="false" ht="15" hidden="false" customHeight="true" outlineLevel="0" collapsed="false">
      <c r="A14" s="18" t="s">
        <v>18</v>
      </c>
      <c r="B14" s="18"/>
      <c r="C14" s="18"/>
      <c r="D14" s="18"/>
      <c r="E14" s="19"/>
      <c r="F14" s="20"/>
      <c r="G14" s="18" t="s">
        <v>18</v>
      </c>
      <c r="H14" s="18"/>
      <c r="I14" s="18"/>
      <c r="J14" s="18"/>
      <c r="K14" s="19"/>
      <c r="L14" s="20"/>
      <c r="M14" s="18" t="s">
        <v>19</v>
      </c>
      <c r="N14" s="18"/>
      <c r="O14" s="18"/>
      <c r="P14" s="18"/>
      <c r="Q14" s="19"/>
      <c r="R14" s="20"/>
      <c r="S14" s="21"/>
      <c r="T14" s="22"/>
      <c r="U14" s="22"/>
      <c r="V14" s="22"/>
      <c r="W14" s="22"/>
      <c r="X14" s="23"/>
    </row>
    <row r="15" customFormat="false" ht="15" hidden="false" customHeight="true" outlineLevel="0" collapsed="false">
      <c r="A15" s="24" t="str">
        <f aca="false">DETAILS!A98</f>
        <v>Indicateur n°</v>
      </c>
      <c r="B15" s="25" t="n">
        <f aca="false">DETAILS!B98</f>
        <v>4</v>
      </c>
      <c r="C15" s="26" t="str">
        <f aca="false">DETAILS!C98</f>
        <v>Intervention dans</v>
      </c>
      <c r="D15" s="27" t="str">
        <f aca="false">DETAILS!D98</f>
        <v>Dès que possible</v>
      </c>
      <c r="E15" s="26" t="str">
        <f aca="false">DETAILS!E98</f>
        <v>Surveillance</v>
      </c>
      <c r="F15" s="28" t="str">
        <f aca="false">DETAILS!F98</f>
        <v>Journalière</v>
      </c>
      <c r="G15" s="24" t="str">
        <f aca="false">DETAILS!G98</f>
        <v>Indicateur n°</v>
      </c>
      <c r="H15" s="25" t="n">
        <f aca="false">DETAILS!H98</f>
        <v>1</v>
      </c>
      <c r="I15" s="26" t="str">
        <f aca="false">DETAILS!I98</f>
        <v>Intervention dans</v>
      </c>
      <c r="J15" s="27" t="str">
        <f aca="false">DETAILS!J98</f>
        <v>+ 1 an</v>
      </c>
      <c r="K15" s="26" t="str">
        <f aca="false">DETAILS!K98</f>
        <v>Surveillance</v>
      </c>
      <c r="L15" s="28" t="str">
        <f aca="false">DETAILS!L98</f>
        <v>Annuelle</v>
      </c>
      <c r="M15" s="32" t="str">
        <f aca="false">DETAILS!S98</f>
        <v>Indicateur n°</v>
      </c>
      <c r="N15" s="33" t="n">
        <f aca="false">DETAILS!T98</f>
        <v>1</v>
      </c>
      <c r="O15" s="34" t="str">
        <f aca="false">DETAILS!U98</f>
        <v>Intervention dans</v>
      </c>
      <c r="P15" s="35" t="str">
        <f aca="false">DETAILS!V98</f>
        <v>+ 1 an</v>
      </c>
      <c r="Q15" s="34" t="str">
        <f aca="false">DETAILS!W98</f>
        <v>Surveillance</v>
      </c>
      <c r="R15" s="36" t="str">
        <f aca="false">DETAILS!X98</f>
        <v>Annuelle</v>
      </c>
      <c r="S15" s="21"/>
      <c r="T15" s="22"/>
      <c r="U15" s="22"/>
      <c r="V15" s="22"/>
      <c r="W15" s="22"/>
      <c r="X15" s="23"/>
    </row>
    <row r="16" customFormat="false" ht="15" hidden="false" customHeight="true" outlineLevel="0" collapsed="false">
      <c r="A16" s="29" t="str">
        <f aca="false">DETAILS!A99</f>
        <v>Remarques :</v>
      </c>
      <c r="B16" s="30" t="str">
        <f aca="false">DETAILS!B99</f>
        <v>Coté aval, trois fissures virole ( 1 très critique L 500 mm mini et prof 25 mm mini  ) , de nombreuses soudures de sabot cassées . Calage et virole sous bandage HS, à remplacer.</v>
      </c>
      <c r="C16" s="30"/>
      <c r="D16" s="30"/>
      <c r="E16" s="30"/>
      <c r="F16" s="30"/>
      <c r="G16" s="29" t="str">
        <f aca="false">DETAILS!G99</f>
        <v>Remarques :</v>
      </c>
      <c r="H16" s="30" t="str">
        <f aca="false">DETAILS!H99</f>
        <v>Calage de bandage remplacé sans rippage du bandage, detection des fissures sous le bandage non effectuée.</v>
      </c>
      <c r="I16" s="30"/>
      <c r="J16" s="30"/>
      <c r="K16" s="30"/>
      <c r="L16" s="30"/>
      <c r="M16" s="37" t="str">
        <f aca="false">DETAILS!S99</f>
        <v>Remarques :</v>
      </c>
      <c r="N16" s="30" t="str">
        <f aca="false">DETAILS!T99</f>
        <v>Section 35, un relevé de 19 mm au lieu de 38 mm, à vérifier par l'intérieur du tube. Usure de 25% de la virole coté sortie,section 43, près de la piste de frottement du joint écailles.</v>
      </c>
      <c r="O16" s="30"/>
      <c r="P16" s="30"/>
      <c r="Q16" s="30"/>
      <c r="R16" s="30"/>
      <c r="S16" s="21"/>
      <c r="T16" s="22"/>
      <c r="U16" s="22"/>
      <c r="V16" s="22"/>
      <c r="W16" s="22"/>
      <c r="X16" s="23"/>
    </row>
    <row r="17" customFormat="false" ht="15" hidden="false" customHeight="true" outlineLevel="0" collapsed="false">
      <c r="A17" s="31"/>
      <c r="B17" s="30"/>
      <c r="C17" s="30"/>
      <c r="D17" s="30"/>
      <c r="E17" s="30"/>
      <c r="F17" s="30"/>
      <c r="G17" s="31"/>
      <c r="H17" s="30"/>
      <c r="I17" s="30"/>
      <c r="J17" s="30"/>
      <c r="K17" s="30"/>
      <c r="L17" s="30"/>
      <c r="M17" s="38"/>
      <c r="N17" s="30"/>
      <c r="O17" s="30"/>
      <c r="P17" s="30"/>
      <c r="Q17" s="30"/>
      <c r="R17" s="30"/>
      <c r="S17" s="21"/>
      <c r="T17" s="22"/>
      <c r="U17" s="22"/>
      <c r="V17" s="22"/>
      <c r="W17" s="22"/>
      <c r="X17" s="23"/>
    </row>
    <row r="18" customFormat="false" ht="15" hidden="false" customHeight="true" outlineLevel="0" collapsed="false">
      <c r="A18" s="18" t="s">
        <v>20</v>
      </c>
      <c r="B18" s="18"/>
      <c r="C18" s="18"/>
      <c r="D18" s="18"/>
      <c r="E18" s="19"/>
      <c r="F18" s="20"/>
      <c r="G18" s="18" t="s">
        <v>20</v>
      </c>
      <c r="H18" s="18"/>
      <c r="I18" s="18"/>
      <c r="J18" s="18"/>
      <c r="K18" s="19"/>
      <c r="L18" s="20"/>
      <c r="M18" s="18" t="s">
        <v>21</v>
      </c>
      <c r="N18" s="18"/>
      <c r="O18" s="18"/>
      <c r="P18" s="18"/>
      <c r="Q18" s="19"/>
      <c r="R18" s="20"/>
      <c r="S18" s="21"/>
      <c r="T18" s="22"/>
      <c r="U18" s="22"/>
      <c r="V18" s="22"/>
      <c r="W18" s="22"/>
      <c r="X18" s="23"/>
    </row>
    <row r="19" customFormat="false" ht="15" hidden="false" customHeight="true" outlineLevel="0" collapsed="false">
      <c r="A19" s="24" t="str">
        <f aca="false">DETAILS!A148</f>
        <v>Indicateur</v>
      </c>
      <c r="B19" s="25" t="n">
        <f aca="false">DETAILS!B148</f>
        <v>3</v>
      </c>
      <c r="C19" s="26" t="str">
        <f aca="false">DETAILS!C148</f>
        <v>Intervention dans</v>
      </c>
      <c r="D19" s="27" t="str">
        <f aca="false">DETAILS!D148</f>
        <v>&lt; 6 mois</v>
      </c>
      <c r="E19" s="26" t="str">
        <f aca="false">DETAILS!E148</f>
        <v>Surveillance</v>
      </c>
      <c r="F19" s="28" t="str">
        <f aca="false">DETAILS!F148</f>
        <v>Hebdomadaire</v>
      </c>
      <c r="G19" s="24" t="str">
        <f aca="false">DETAILS!G148</f>
        <v>Indicateur n°</v>
      </c>
      <c r="H19" s="25" t="n">
        <f aca="false">DETAILS!H148</f>
        <v>1</v>
      </c>
      <c r="I19" s="26" t="str">
        <f aca="false">DETAILS!I148</f>
        <v>Intervention dans</v>
      </c>
      <c r="J19" s="27" t="str">
        <f aca="false">DETAILS!J148</f>
        <v>+ 1 an</v>
      </c>
      <c r="K19" s="26" t="str">
        <f aca="false">DETAILS!K148</f>
        <v>Surveillance</v>
      </c>
      <c r="L19" s="28" t="str">
        <f aca="false">DETAILS!L148</f>
        <v>Annuelle</v>
      </c>
      <c r="M19" s="32" t="s">
        <v>22</v>
      </c>
      <c r="N19" s="39" t="n">
        <v>1</v>
      </c>
      <c r="O19" s="34" t="s">
        <v>23</v>
      </c>
      <c r="P19" s="35" t="str">
        <f aca="false">VLOOKUP(N19,inter,2,0)</f>
        <v>+ 1 an</v>
      </c>
      <c r="Q19" s="34" t="s">
        <v>24</v>
      </c>
      <c r="R19" s="36" t="str">
        <f aca="false">VLOOKUP(N19,surv,3,0)</f>
        <v>Annuelle</v>
      </c>
      <c r="S19" s="21"/>
      <c r="T19" s="22"/>
      <c r="U19" s="22"/>
      <c r="V19" s="22"/>
      <c r="W19" s="22"/>
      <c r="X19" s="23"/>
    </row>
    <row r="20" customFormat="false" ht="15" hidden="false" customHeight="true" outlineLevel="0" collapsed="false">
      <c r="A20" s="29" t="str">
        <f aca="false">DETAILS!A149</f>
        <v>Remarques :</v>
      </c>
      <c r="B20" s="30" t="str">
        <f aca="false">DETAILS!B149</f>
        <v>Jeu trop important par rapport à la dilatation. Remplacer le calage</v>
      </c>
      <c r="C20" s="30"/>
      <c r="D20" s="30"/>
      <c r="E20" s="30"/>
      <c r="F20" s="30"/>
      <c r="G20" s="29" t="str">
        <f aca="false">DETAILS!G149</f>
        <v>Remarques :</v>
      </c>
      <c r="H20" s="30" t="str">
        <f aca="false">DETAILS!H149</f>
        <v>Calage de bandage remplacé sans rippage du bandage, detection des fissures sous le bandage non effectuée.</v>
      </c>
      <c r="I20" s="30"/>
      <c r="J20" s="30"/>
      <c r="K20" s="30"/>
      <c r="L20" s="30"/>
      <c r="M20" s="37"/>
      <c r="N20" s="30" t="s">
        <v>25</v>
      </c>
      <c r="O20" s="30"/>
      <c r="P20" s="30"/>
      <c r="Q20" s="30"/>
      <c r="R20" s="30"/>
      <c r="S20" s="21"/>
      <c r="T20" s="22"/>
      <c r="U20" s="22"/>
      <c r="V20" s="22"/>
      <c r="W20" s="22"/>
      <c r="X20" s="23"/>
    </row>
    <row r="21" customFormat="false" ht="15" hidden="false" customHeight="true" outlineLevel="0" collapsed="false">
      <c r="A21" s="31"/>
      <c r="B21" s="30"/>
      <c r="C21" s="30"/>
      <c r="D21" s="30"/>
      <c r="E21" s="30"/>
      <c r="F21" s="30"/>
      <c r="G21" s="31"/>
      <c r="H21" s="30"/>
      <c r="I21" s="30"/>
      <c r="J21" s="30"/>
      <c r="K21" s="30"/>
      <c r="L21" s="30"/>
      <c r="M21" s="38"/>
      <c r="N21" s="30"/>
      <c r="O21" s="30"/>
      <c r="P21" s="30"/>
      <c r="Q21" s="30"/>
      <c r="R21" s="30"/>
      <c r="S21" s="21"/>
      <c r="T21" s="22"/>
      <c r="U21" s="22"/>
      <c r="V21" s="22"/>
      <c r="W21" s="22"/>
      <c r="X21" s="23"/>
    </row>
    <row r="22" customFormat="false" ht="15" hidden="false" customHeight="true" outlineLevel="0" collapsed="false">
      <c r="A22" s="18" t="s">
        <v>26</v>
      </c>
      <c r="B22" s="18"/>
      <c r="C22" s="18"/>
      <c r="D22" s="18"/>
      <c r="E22" s="19"/>
      <c r="F22" s="20"/>
      <c r="G22" s="18" t="s">
        <v>26</v>
      </c>
      <c r="H22" s="18"/>
      <c r="I22" s="18"/>
      <c r="J22" s="18"/>
      <c r="K22" s="19"/>
      <c r="L22" s="20"/>
      <c r="M22" s="22"/>
      <c r="N22" s="40"/>
      <c r="O22" s="40"/>
      <c r="P22" s="40"/>
      <c r="Q22" s="40"/>
      <c r="R22" s="40"/>
      <c r="S22" s="21"/>
      <c r="T22" s="22"/>
      <c r="U22" s="22"/>
      <c r="V22" s="22"/>
      <c r="W22" s="22"/>
      <c r="X22" s="23"/>
    </row>
    <row r="23" customFormat="false" ht="15" hidden="false" customHeight="true" outlineLevel="0" collapsed="false">
      <c r="A23" s="24" t="str">
        <f aca="false">DETAILS!A198</f>
        <v>Indicateur</v>
      </c>
      <c r="B23" s="25" t="n">
        <f aca="false">DETAILS!B198</f>
        <v>2</v>
      </c>
      <c r="C23" s="26" t="str">
        <f aca="false">DETAILS!C198</f>
        <v>Intervention dans</v>
      </c>
      <c r="D23" s="27" t="str">
        <f aca="false">DETAILS!D198</f>
        <v>&lt; 1 an</v>
      </c>
      <c r="E23" s="26" t="str">
        <f aca="false">DETAILS!E198</f>
        <v>Surveillance</v>
      </c>
      <c r="F23" s="28" t="str">
        <f aca="false">DETAILS!F198</f>
        <v>Mensuelle</v>
      </c>
      <c r="G23" s="24" t="str">
        <f aca="false">DETAILS!G198</f>
        <v>Indicateur</v>
      </c>
      <c r="H23" s="25" t="n">
        <f aca="false">DETAILS!H198</f>
        <v>2</v>
      </c>
      <c r="I23" s="26" t="str">
        <f aca="false">DETAILS!I198</f>
        <v>Intervention dans</v>
      </c>
      <c r="J23" s="27" t="str">
        <f aca="false">DETAILS!J198</f>
        <v>&lt; 1 an</v>
      </c>
      <c r="K23" s="26" t="str">
        <f aca="false">DETAILS!K198</f>
        <v>Surveillance</v>
      </c>
      <c r="L23" s="28" t="str">
        <f aca="false">DETAILS!L198</f>
        <v>Mensuelle</v>
      </c>
      <c r="M23" s="41" t="s">
        <v>27</v>
      </c>
      <c r="N23" s="41"/>
      <c r="O23" s="41"/>
      <c r="P23" s="41"/>
      <c r="Q23" s="41"/>
      <c r="R23" s="41"/>
      <c r="S23" s="21"/>
      <c r="T23" s="22"/>
      <c r="U23" s="22"/>
      <c r="V23" s="22"/>
      <c r="W23" s="22"/>
      <c r="X23" s="23"/>
    </row>
    <row r="24" customFormat="false" ht="15" hidden="false" customHeight="true" outlineLevel="0" collapsed="false">
      <c r="A24" s="29" t="str">
        <f aca="false">DETAILS!A199</f>
        <v>Remarques :</v>
      </c>
      <c r="B24" s="30" t="str">
        <f aca="false">DETAILS!B199</f>
        <v>Usure de 0,6 mm flancs bandage A et V. Aspect lisse du bandage et du galet P. Aspect lisse léger écaillage galet OP. Prévoir usinage des galets et du bandage.</v>
      </c>
      <c r="C24" s="30"/>
      <c r="D24" s="30"/>
      <c r="E24" s="30"/>
      <c r="F24" s="30"/>
      <c r="G24" s="29" t="str">
        <f aca="false">DETAILS!G199</f>
        <v>Remarques :</v>
      </c>
      <c r="H24" s="42" t="str">
        <f aca="false">DETAILS!H199</f>
        <v>Galet P état surface correct. Beaucoup d'écaillages sur bandage mais non critique.Galet O.P. écaillé, pitting important mais non critique. 5 mm d'usure du flanc conique. Prévoir usinage des galets et du bandage.</v>
      </c>
      <c r="I24" s="42"/>
      <c r="J24" s="42"/>
      <c r="K24" s="42"/>
      <c r="L24" s="42"/>
      <c r="M24" s="41"/>
      <c r="N24" s="41"/>
      <c r="O24" s="41"/>
      <c r="P24" s="41"/>
      <c r="Q24" s="41"/>
      <c r="R24" s="41"/>
      <c r="S24" s="21"/>
      <c r="T24" s="22"/>
      <c r="U24" s="22"/>
      <c r="V24" s="22"/>
      <c r="W24" s="22"/>
      <c r="X24" s="23"/>
    </row>
    <row r="25" customFormat="false" ht="15" hidden="false" customHeight="true" outlineLevel="0" collapsed="false">
      <c r="A25" s="31"/>
      <c r="B25" s="30"/>
      <c r="C25" s="30"/>
      <c r="D25" s="30"/>
      <c r="E25" s="30"/>
      <c r="F25" s="30"/>
      <c r="G25" s="31"/>
      <c r="H25" s="42"/>
      <c r="I25" s="42"/>
      <c r="J25" s="42"/>
      <c r="K25" s="42"/>
      <c r="L25" s="42"/>
      <c r="M25" s="18" t="s">
        <v>28</v>
      </c>
      <c r="N25" s="18"/>
      <c r="O25" s="18"/>
      <c r="P25" s="18"/>
      <c r="Q25" s="19"/>
      <c r="R25" s="20"/>
      <c r="S25" s="21"/>
      <c r="T25" s="22"/>
      <c r="U25" s="43" t="s">
        <v>29</v>
      </c>
      <c r="V25" s="43"/>
      <c r="W25" s="22"/>
      <c r="X25" s="23"/>
    </row>
    <row r="26" customFormat="false" ht="15" hidden="false" customHeight="true" outlineLevel="0" collapsed="false">
      <c r="A26" s="18" t="s">
        <v>30</v>
      </c>
      <c r="B26" s="18"/>
      <c r="C26" s="18"/>
      <c r="D26" s="18"/>
      <c r="E26" s="19"/>
      <c r="F26" s="20"/>
      <c r="G26" s="18" t="s">
        <v>30</v>
      </c>
      <c r="H26" s="18"/>
      <c r="I26" s="18"/>
      <c r="J26" s="18"/>
      <c r="K26" s="19"/>
      <c r="L26" s="20"/>
      <c r="M26" s="24" t="str">
        <f aca="false">DETAILS!M98</f>
        <v>Indicateur n°</v>
      </c>
      <c r="N26" s="44"/>
      <c r="O26" s="26" t="str">
        <f aca="false">DETAILS!O98</f>
        <v>Intervention dans</v>
      </c>
      <c r="P26" s="27" t="e">
        <f aca="false">DETAILS!P98</f>
        <v>#N/A</v>
      </c>
      <c r="Q26" s="26" t="str">
        <f aca="false">DETAILS!Q98</f>
        <v>Surveillance</v>
      </c>
      <c r="R26" s="28" t="e">
        <f aca="false">DETAILS!R98</f>
        <v>#N/A</v>
      </c>
      <c r="S26" s="21"/>
      <c r="T26" s="22"/>
      <c r="U26" s="22"/>
      <c r="V26" s="22"/>
      <c r="W26" s="22"/>
      <c r="X26" s="23"/>
    </row>
    <row r="27" customFormat="false" ht="15" hidden="false" customHeight="true" outlineLevel="0" collapsed="false">
      <c r="A27" s="24" t="str">
        <f aca="false">DETAILS!A248</f>
        <v>Indicateur n°</v>
      </c>
      <c r="B27" s="25" t="n">
        <f aca="false">DETAILS!B248</f>
        <v>1</v>
      </c>
      <c r="C27" s="26" t="str">
        <f aca="false">DETAILS!C248</f>
        <v>Intervention dans</v>
      </c>
      <c r="D27" s="27" t="str">
        <f aca="false">DETAILS!D248</f>
        <v>+ 1 an</v>
      </c>
      <c r="E27" s="26" t="str">
        <f aca="false">DETAILS!E248</f>
        <v>Surveillance</v>
      </c>
      <c r="F27" s="28" t="str">
        <f aca="false">DETAILS!F248</f>
        <v>Annuelle</v>
      </c>
      <c r="G27" s="24" t="str">
        <f aca="false">DETAILS!G248</f>
        <v>Indicateur n°</v>
      </c>
      <c r="H27" s="25" t="n">
        <f aca="false">DETAILS!H248</f>
        <v>1</v>
      </c>
      <c r="I27" s="26" t="str">
        <f aca="false">DETAILS!I248</f>
        <v>Intervention dans</v>
      </c>
      <c r="J27" s="27" t="str">
        <f aca="false">DETAILS!J248</f>
        <v>+ 1 an</v>
      </c>
      <c r="K27" s="26" t="str">
        <f aca="false">DETAILS!K248</f>
        <v>Surveillance</v>
      </c>
      <c r="L27" s="28" t="str">
        <f aca="false">DETAILS!L248</f>
        <v>Annuelle</v>
      </c>
      <c r="M27" s="29" t="str">
        <f aca="false">DETAILS!M99</f>
        <v>Remarques :</v>
      </c>
      <c r="N27" s="30" t="str">
        <f aca="false">DETAILS!N99</f>
        <v>Mesure non effectué, nettoyage impossible de la couronne car le carter contient trop de graisse, créer des trappes de nettoyage.</v>
      </c>
      <c r="O27" s="30"/>
      <c r="P27" s="30"/>
      <c r="Q27" s="30"/>
      <c r="R27" s="30"/>
      <c r="S27" s="21"/>
      <c r="T27" s="22"/>
      <c r="U27" s="22"/>
      <c r="V27" s="22"/>
      <c r="W27" s="22"/>
      <c r="X27" s="23"/>
    </row>
    <row r="28" customFormat="false" ht="15" hidden="false" customHeight="true" outlineLevel="0" collapsed="false">
      <c r="A28" s="29" t="str">
        <f aca="false">DETAILS!A249</f>
        <v>Remarques :</v>
      </c>
      <c r="B28" s="30" t="str">
        <f aca="false">DETAILS!B249</f>
        <v>RAS</v>
      </c>
      <c r="C28" s="30"/>
      <c r="D28" s="30"/>
      <c r="E28" s="30"/>
      <c r="F28" s="30"/>
      <c r="G28" s="29" t="str">
        <f aca="false">DETAILS!G249</f>
        <v>Remarques :</v>
      </c>
      <c r="H28" s="30" t="str">
        <f aca="false">DETAILS!H249</f>
        <v>RAS</v>
      </c>
      <c r="I28" s="30"/>
      <c r="J28" s="30"/>
      <c r="K28" s="30"/>
      <c r="L28" s="30"/>
      <c r="M28" s="31"/>
      <c r="N28" s="30"/>
      <c r="O28" s="30"/>
      <c r="P28" s="30"/>
      <c r="Q28" s="30"/>
      <c r="R28" s="30"/>
      <c r="S28" s="38"/>
      <c r="T28" s="45"/>
      <c r="U28" s="45"/>
      <c r="V28" s="45"/>
      <c r="W28" s="45"/>
      <c r="X28" s="46"/>
    </row>
    <row r="29" customFormat="false" ht="15" hidden="false" customHeight="true" outlineLevel="0" collapsed="false">
      <c r="A29" s="31"/>
      <c r="B29" s="30"/>
      <c r="C29" s="30"/>
      <c r="D29" s="30"/>
      <c r="E29" s="30"/>
      <c r="F29" s="30"/>
      <c r="G29" s="31"/>
      <c r="H29" s="30"/>
      <c r="I29" s="30"/>
      <c r="J29" s="30"/>
      <c r="K29" s="30"/>
      <c r="L29" s="30"/>
      <c r="M29" s="18" t="s">
        <v>31</v>
      </c>
      <c r="N29" s="18"/>
      <c r="O29" s="18"/>
      <c r="P29" s="18"/>
      <c r="Q29" s="19"/>
      <c r="R29" s="20"/>
    </row>
    <row r="30" customFormat="false" ht="15" hidden="false" customHeight="true" outlineLevel="0" collapsed="false">
      <c r="A30" s="18" t="s">
        <v>32</v>
      </c>
      <c r="B30" s="18"/>
      <c r="C30" s="18"/>
      <c r="D30" s="18"/>
      <c r="E30" s="19"/>
      <c r="F30" s="20"/>
      <c r="G30" s="18" t="s">
        <v>32</v>
      </c>
      <c r="H30" s="18"/>
      <c r="I30" s="18"/>
      <c r="J30" s="18"/>
      <c r="K30" s="19"/>
      <c r="L30" s="20"/>
      <c r="M30" s="24" t="str">
        <f aca="false">DETAILS!M147</f>
        <v>Indicateur n°</v>
      </c>
      <c r="N30" s="25" t="n">
        <f aca="false">DETAILS!N147</f>
        <v>2</v>
      </c>
      <c r="O30" s="26" t="str">
        <f aca="false">DETAILS!O147</f>
        <v>Intervention dans</v>
      </c>
      <c r="P30" s="27" t="str">
        <f aca="false">DETAILS!P147</f>
        <v>&lt; 1 an</v>
      </c>
      <c r="Q30" s="26" t="str">
        <f aca="false">DETAILS!Q147</f>
        <v>Surveillance</v>
      </c>
      <c r="R30" s="28" t="str">
        <f aca="false">DETAILS!R147</f>
        <v>Mensuelle</v>
      </c>
    </row>
    <row r="31" customFormat="false" ht="15" hidden="false" customHeight="true" outlineLevel="0" collapsed="false">
      <c r="A31" s="24" t="str">
        <f aca="false">DETAILS!A298</f>
        <v>Indicateur n°</v>
      </c>
      <c r="B31" s="25" t="n">
        <f aca="false">DETAILS!B298</f>
        <v>1</v>
      </c>
      <c r="C31" s="26" t="str">
        <f aca="false">DETAILS!C298</f>
        <v>Intervention dans</v>
      </c>
      <c r="D31" s="27" t="str">
        <f aca="false">DETAILS!D298</f>
        <v>+ 1 an</v>
      </c>
      <c r="E31" s="26" t="str">
        <f aca="false">DETAILS!E298</f>
        <v>Surveillance</v>
      </c>
      <c r="F31" s="28" t="str">
        <f aca="false">DETAILS!F298</f>
        <v>Annuelle</v>
      </c>
      <c r="G31" s="24" t="str">
        <f aca="false">DETAILS!G298</f>
        <v>Indicateur n°</v>
      </c>
      <c r="H31" s="25" t="n">
        <f aca="false">DETAILS!H298</f>
        <v>2</v>
      </c>
      <c r="I31" s="26" t="str">
        <f aca="false">DETAILS!I298</f>
        <v>Intervention dans</v>
      </c>
      <c r="J31" s="27" t="str">
        <f aca="false">DETAILS!J298</f>
        <v>&lt; 1 an</v>
      </c>
      <c r="K31" s="26" t="str">
        <f aca="false">DETAILS!K298</f>
        <v>Surveillance</v>
      </c>
      <c r="L31" s="28" t="str">
        <f aca="false">DETAILS!L298</f>
        <v>Mensuelle</v>
      </c>
      <c r="M31" s="29" t="str">
        <f aca="false">DETAILS!M148</f>
        <v>Remarques :</v>
      </c>
      <c r="N31" s="47" t="str">
        <f aca="false">DETAILS!N148</f>
        <v>Révision 2 : Mise à jour fond de dents - chantier calage bandage. Le pignon releveur comporte un pitting très important qui pourrait devenir destructif, à surveiller. Le  bloc de vis vérin coté V est soulever. La couronne comporte du pitting non destructif, à surveiller Toutes les étanchéités pignons et couronne sont HS, pollution de la graisse par le produit, à remplacer.</v>
      </c>
      <c r="O31" s="47"/>
      <c r="P31" s="47"/>
      <c r="Q31" s="47"/>
      <c r="R31" s="47"/>
    </row>
    <row r="32" customFormat="false" ht="15" hidden="false" customHeight="true" outlineLevel="0" collapsed="false">
      <c r="A32" s="29" t="str">
        <f aca="false">DETAILS!A299</f>
        <v>Remarques :</v>
      </c>
      <c r="B32" s="30" t="str">
        <f aca="false">DETAILS!B299</f>
        <v>Plan non disponible pour vérification du montage. Appoint de graisse de 500g tous les mois. Renouveler la graisse tous les ans. Retirer la vis de purge pendant le graissage.</v>
      </c>
      <c r="C32" s="30"/>
      <c r="D32" s="30"/>
      <c r="E32" s="30"/>
      <c r="F32" s="30"/>
      <c r="G32" s="29" t="str">
        <f aca="false">DETAILS!G299</f>
        <v>Remarques :</v>
      </c>
      <c r="H32" s="48" t="str">
        <f aca="false">DETAILS!H299</f>
        <v>Plan non disponible pour vérification du montage. Appoint de graisse de 500g tous les mois. Renouveler la graisse tous les ans. Retirer la vis de purge pendant le graissage. Prévoir un remplacement préventif des roulements du galet OP</v>
      </c>
      <c r="I32" s="48"/>
      <c r="J32" s="48"/>
      <c r="K32" s="48"/>
      <c r="L32" s="48"/>
      <c r="M32" s="49"/>
      <c r="N32" s="47"/>
      <c r="O32" s="47"/>
      <c r="P32" s="47"/>
      <c r="Q32" s="47"/>
      <c r="R32" s="47"/>
    </row>
    <row r="33" customFormat="false" ht="15" hidden="false" customHeight="true" outlineLevel="0" collapsed="false">
      <c r="A33" s="31"/>
      <c r="B33" s="30"/>
      <c r="C33" s="30"/>
      <c r="D33" s="30"/>
      <c r="E33" s="30"/>
      <c r="F33" s="30"/>
      <c r="G33" s="31"/>
      <c r="H33" s="48"/>
      <c r="I33" s="48"/>
      <c r="J33" s="48"/>
      <c r="K33" s="48"/>
      <c r="L33" s="48"/>
      <c r="M33" s="49"/>
      <c r="N33" s="47"/>
      <c r="O33" s="47"/>
      <c r="P33" s="47"/>
      <c r="Q33" s="47"/>
      <c r="R33" s="47"/>
    </row>
    <row r="34" s="1" customFormat="true" ht="15" hidden="false" customHeight="true" outlineLevel="0" collapsed="false">
      <c r="M34" s="18" t="s">
        <v>33</v>
      </c>
      <c r="N34" s="18"/>
      <c r="O34" s="18"/>
      <c r="P34" s="18"/>
      <c r="Q34" s="19"/>
      <c r="R34" s="20"/>
    </row>
    <row r="35" customFormat="false" ht="15" hidden="false" customHeight="true" outlineLevel="0" collapsed="false">
      <c r="M35" s="32" t="str">
        <f aca="false">DETAILS!M248</f>
        <v>Indicateur n°</v>
      </c>
      <c r="N35" s="33" t="n">
        <f aca="false">DETAILS!N248</f>
        <v>1</v>
      </c>
      <c r="O35" s="34" t="str">
        <f aca="false">DETAILS!O248</f>
        <v>Intervention dans</v>
      </c>
      <c r="P35" s="35" t="str">
        <f aca="false">DETAILS!P248</f>
        <v>+ 1 an</v>
      </c>
      <c r="Q35" s="34" t="str">
        <f aca="false">DETAILS!Q248</f>
        <v>Surveillance</v>
      </c>
      <c r="R35" s="36" t="str">
        <f aca="false">DETAILS!R248</f>
        <v>Annuelle</v>
      </c>
    </row>
    <row r="36" customFormat="false" ht="15" hidden="false" customHeight="true" outlineLevel="0" collapsed="false">
      <c r="M36" s="37" t="str">
        <f aca="false">DETAILS!M249</f>
        <v>Remarques :</v>
      </c>
      <c r="N36" s="50" t="str">
        <f aca="false">DETAILS!N249</f>
        <v>RAS</v>
      </c>
      <c r="O36" s="50"/>
      <c r="P36" s="50"/>
      <c r="Q36" s="50"/>
      <c r="R36" s="50"/>
    </row>
    <row r="37" customFormat="false" ht="15" hidden="false" customHeight="true" outlineLevel="0" collapsed="false">
      <c r="M37" s="38"/>
      <c r="N37" s="50"/>
      <c r="O37" s="50"/>
      <c r="P37" s="50"/>
      <c r="Q37" s="50"/>
      <c r="R37" s="50"/>
    </row>
    <row r="38" customFormat="false" ht="15" hidden="false" customHeight="true" outlineLevel="0" collapsed="false">
      <c r="M38" s="18" t="s">
        <v>34</v>
      </c>
      <c r="N38" s="18"/>
      <c r="O38" s="18"/>
      <c r="P38" s="18"/>
      <c r="Q38" s="19"/>
      <c r="R38" s="20"/>
    </row>
    <row r="39" customFormat="false" ht="15" hidden="false" customHeight="true" outlineLevel="0" collapsed="false">
      <c r="M39" s="32" t="str">
        <f aca="false">DETAILS!M298</f>
        <v>Indicateur n°</v>
      </c>
      <c r="N39" s="33" t="n">
        <f aca="false">DETAILS!N298</f>
        <v>2</v>
      </c>
      <c r="O39" s="34" t="str">
        <f aca="false">DETAILS!O298</f>
        <v>Intervention dans</v>
      </c>
      <c r="P39" s="35" t="str">
        <f aca="false">DETAILS!P298</f>
        <v>&lt; 1 an</v>
      </c>
      <c r="Q39" s="34" t="str">
        <f aca="false">DETAILS!Q298</f>
        <v>Surveillance</v>
      </c>
      <c r="R39" s="36" t="str">
        <f aca="false">DETAILS!R298</f>
        <v>Mensuelle</v>
      </c>
    </row>
    <row r="40" customFormat="false" ht="15" hidden="false" customHeight="true" outlineLevel="0" collapsed="false">
      <c r="M40" s="37" t="str">
        <f aca="false">DETAILS!M299</f>
        <v>Remarques :</v>
      </c>
      <c r="N40" s="50" t="str">
        <f aca="false">DETAILS!N299</f>
        <v>Pente trop importante, à corriger.</v>
      </c>
      <c r="O40" s="50"/>
      <c r="P40" s="50"/>
      <c r="Q40" s="50"/>
      <c r="R40" s="50"/>
    </row>
    <row r="41" customFormat="false" ht="15" hidden="false" customHeight="true" outlineLevel="0" collapsed="false">
      <c r="A41" s="51" t="s">
        <v>35</v>
      </c>
      <c r="B41" s="52" t="s">
        <v>36</v>
      </c>
      <c r="M41" s="38"/>
      <c r="N41" s="50"/>
      <c r="O41" s="50"/>
      <c r="P41" s="50"/>
      <c r="Q41" s="50"/>
      <c r="R41" s="50"/>
    </row>
    <row r="42" customFormat="false" ht="15" hidden="false" customHeight="true" outlineLevel="0" collapsed="false">
      <c r="A42" s="51" t="s">
        <v>37</v>
      </c>
      <c r="B42" s="52" t="s">
        <v>38</v>
      </c>
    </row>
    <row r="44" customFormat="false" ht="15" hidden="false" customHeight="true" outlineLevel="0" collapsed="false">
      <c r="A44" s="51" t="s">
        <v>39</v>
      </c>
      <c r="G44" s="51" t="s">
        <v>39</v>
      </c>
      <c r="M44" s="51" t="s">
        <v>39</v>
      </c>
    </row>
    <row r="46" customFormat="false" ht="15" hidden="false" customHeight="true" outlineLevel="0" collapsed="false">
      <c r="A46" s="53" t="s">
        <v>40</v>
      </c>
      <c r="B46" s="54"/>
      <c r="C46" s="55" t="s">
        <v>41</v>
      </c>
      <c r="D46" s="55" t="s">
        <v>42</v>
      </c>
      <c r="E46" s="55" t="s">
        <v>43</v>
      </c>
      <c r="F46" s="56"/>
      <c r="G46" s="53" t="s">
        <v>40</v>
      </c>
      <c r="H46" s="54"/>
      <c r="I46" s="55" t="s">
        <v>41</v>
      </c>
      <c r="J46" s="55" t="s">
        <v>42</v>
      </c>
      <c r="K46" s="55" t="s">
        <v>43</v>
      </c>
      <c r="L46" s="56"/>
      <c r="M46" s="53" t="s">
        <v>40</v>
      </c>
      <c r="N46" s="54"/>
      <c r="O46" s="55" t="s">
        <v>41</v>
      </c>
      <c r="P46" s="55" t="s">
        <v>42</v>
      </c>
      <c r="Q46" s="55" t="s">
        <v>43</v>
      </c>
      <c r="R46" s="56"/>
    </row>
    <row r="47" customFormat="false" ht="15" hidden="false" customHeight="true" outlineLevel="0" collapsed="false">
      <c r="A47" s="57"/>
      <c r="B47" s="58"/>
      <c r="C47" s="59" t="n">
        <v>1</v>
      </c>
      <c r="D47" s="60" t="s">
        <v>44</v>
      </c>
      <c r="E47" s="60" t="s">
        <v>45</v>
      </c>
      <c r="F47" s="61"/>
      <c r="G47" s="57"/>
      <c r="H47" s="58"/>
      <c r="I47" s="59" t="n">
        <v>1</v>
      </c>
      <c r="J47" s="60" t="s">
        <v>44</v>
      </c>
      <c r="K47" s="60" t="s">
        <v>45</v>
      </c>
      <c r="L47" s="61"/>
      <c r="M47" s="57"/>
      <c r="N47" s="58"/>
      <c r="O47" s="59" t="n">
        <v>1</v>
      </c>
      <c r="P47" s="60" t="s">
        <v>44</v>
      </c>
      <c r="Q47" s="60" t="s">
        <v>45</v>
      </c>
      <c r="R47" s="61"/>
    </row>
    <row r="48" customFormat="false" ht="15" hidden="false" customHeight="true" outlineLevel="0" collapsed="false">
      <c r="A48" s="57"/>
      <c r="B48" s="58"/>
      <c r="C48" s="59" t="n">
        <v>2</v>
      </c>
      <c r="D48" s="60" t="s">
        <v>46</v>
      </c>
      <c r="E48" s="60" t="s">
        <v>47</v>
      </c>
      <c r="F48" s="61"/>
      <c r="G48" s="57"/>
      <c r="H48" s="58"/>
      <c r="I48" s="59" t="n">
        <v>2</v>
      </c>
      <c r="J48" s="60" t="s">
        <v>46</v>
      </c>
      <c r="K48" s="60" t="s">
        <v>47</v>
      </c>
      <c r="L48" s="61"/>
      <c r="M48" s="57"/>
      <c r="N48" s="58"/>
      <c r="O48" s="59" t="n">
        <v>2</v>
      </c>
      <c r="P48" s="60" t="s">
        <v>46</v>
      </c>
      <c r="Q48" s="60" t="s">
        <v>47</v>
      </c>
      <c r="R48" s="61"/>
    </row>
    <row r="49" customFormat="false" ht="15" hidden="false" customHeight="true" outlineLevel="0" collapsed="false">
      <c r="A49" s="57"/>
      <c r="B49" s="58"/>
      <c r="C49" s="59" t="n">
        <v>3</v>
      </c>
      <c r="D49" s="60" t="s">
        <v>48</v>
      </c>
      <c r="E49" s="60" t="s">
        <v>49</v>
      </c>
      <c r="F49" s="61"/>
      <c r="G49" s="57"/>
      <c r="H49" s="58"/>
      <c r="I49" s="59" t="n">
        <v>3</v>
      </c>
      <c r="J49" s="60" t="s">
        <v>48</v>
      </c>
      <c r="K49" s="60" t="s">
        <v>49</v>
      </c>
      <c r="L49" s="61"/>
      <c r="M49" s="57"/>
      <c r="N49" s="58"/>
      <c r="O49" s="59" t="n">
        <v>3</v>
      </c>
      <c r="P49" s="60" t="s">
        <v>48</v>
      </c>
      <c r="Q49" s="60" t="s">
        <v>49</v>
      </c>
      <c r="R49" s="61"/>
    </row>
    <row r="50" customFormat="false" ht="15" hidden="false" customHeight="true" outlineLevel="0" collapsed="false">
      <c r="A50" s="62"/>
      <c r="B50" s="63"/>
      <c r="C50" s="64" t="n">
        <v>4</v>
      </c>
      <c r="D50" s="65" t="s">
        <v>50</v>
      </c>
      <c r="E50" s="65" t="s">
        <v>51</v>
      </c>
      <c r="F50" s="66"/>
      <c r="G50" s="62"/>
      <c r="H50" s="63"/>
      <c r="I50" s="64" t="n">
        <v>4</v>
      </c>
      <c r="J50" s="65" t="s">
        <v>50</v>
      </c>
      <c r="K50" s="65" t="s">
        <v>51</v>
      </c>
      <c r="L50" s="66"/>
      <c r="M50" s="62"/>
      <c r="N50" s="63"/>
      <c r="O50" s="64" t="n">
        <v>4</v>
      </c>
      <c r="P50" s="65" t="s">
        <v>50</v>
      </c>
      <c r="Q50" s="65" t="s">
        <v>51</v>
      </c>
      <c r="R50" s="66"/>
    </row>
    <row r="53" customFormat="false" ht="15" hidden="false" customHeight="true" outlineLevel="0" collapsed="false">
      <c r="A53" s="67"/>
      <c r="B53" s="67"/>
      <c r="D53" s="68"/>
      <c r="E53" s="68"/>
      <c r="F53" s="22"/>
    </row>
    <row r="54" customFormat="false" ht="15" hidden="false" customHeight="true" outlineLevel="0" collapsed="false">
      <c r="A54" s="53" t="s">
        <v>40</v>
      </c>
      <c r="B54" s="54"/>
      <c r="C54" s="55" t="s">
        <v>41</v>
      </c>
      <c r="D54" s="55" t="s">
        <v>42</v>
      </c>
      <c r="E54" s="55" t="s">
        <v>43</v>
      </c>
      <c r="F54" s="56"/>
    </row>
    <row r="55" customFormat="false" ht="15" hidden="false" customHeight="true" outlineLevel="0" collapsed="false">
      <c r="A55" s="57"/>
      <c r="B55" s="58"/>
      <c r="C55" s="59" t="n">
        <v>1</v>
      </c>
      <c r="D55" s="60" t="s">
        <v>44</v>
      </c>
      <c r="E55" s="60" t="s">
        <v>45</v>
      </c>
      <c r="F55" s="61"/>
    </row>
    <row r="56" customFormat="false" ht="15" hidden="false" customHeight="true" outlineLevel="0" collapsed="false">
      <c r="A56" s="57"/>
      <c r="B56" s="58"/>
      <c r="C56" s="59" t="n">
        <v>2</v>
      </c>
      <c r="D56" s="60" t="s">
        <v>46</v>
      </c>
      <c r="E56" s="60" t="s">
        <v>47</v>
      </c>
      <c r="F56" s="61"/>
    </row>
    <row r="57" customFormat="false" ht="15" hidden="false" customHeight="true" outlineLevel="0" collapsed="false">
      <c r="A57" s="57"/>
      <c r="B57" s="58"/>
      <c r="C57" s="59" t="n">
        <v>3</v>
      </c>
      <c r="D57" s="60" t="s">
        <v>48</v>
      </c>
      <c r="E57" s="60" t="s">
        <v>49</v>
      </c>
      <c r="F57" s="61"/>
    </row>
    <row r="58" customFormat="false" ht="15" hidden="false" customHeight="true" outlineLevel="0" collapsed="false">
      <c r="A58" s="62"/>
      <c r="B58" s="63"/>
      <c r="C58" s="64" t="n">
        <v>4</v>
      </c>
      <c r="D58" s="65" t="s">
        <v>50</v>
      </c>
      <c r="E58" s="65" t="s">
        <v>51</v>
      </c>
      <c r="F58" s="66"/>
    </row>
  </sheetData>
  <mergeCells count="85">
    <mergeCell ref="A1:D1"/>
    <mergeCell ref="E1:F1"/>
    <mergeCell ref="G1:J1"/>
    <mergeCell ref="K1:L1"/>
    <mergeCell ref="M1:P1"/>
    <mergeCell ref="Q1:R1"/>
    <mergeCell ref="S1:V1"/>
    <mergeCell ref="W1:X1"/>
    <mergeCell ref="A2:D2"/>
    <mergeCell ref="G2:J2"/>
    <mergeCell ref="M2:P2"/>
    <mergeCell ref="S2:V2"/>
    <mergeCell ref="A3:B4"/>
    <mergeCell ref="D3:F4"/>
    <mergeCell ref="G3:H4"/>
    <mergeCell ref="J3:L4"/>
    <mergeCell ref="M3:N4"/>
    <mergeCell ref="P3:R4"/>
    <mergeCell ref="S3:T4"/>
    <mergeCell ref="V3:X4"/>
    <mergeCell ref="A5:B5"/>
    <mergeCell ref="D5:F5"/>
    <mergeCell ref="G5:H5"/>
    <mergeCell ref="J5:L5"/>
    <mergeCell ref="M5:N5"/>
    <mergeCell ref="P5:R5"/>
    <mergeCell ref="S5:T5"/>
    <mergeCell ref="V5:X5"/>
    <mergeCell ref="A6:B6"/>
    <mergeCell ref="C6:F7"/>
    <mergeCell ref="G6:H6"/>
    <mergeCell ref="I6:L7"/>
    <mergeCell ref="M6:N6"/>
    <mergeCell ref="O6:R7"/>
    <mergeCell ref="S6:T6"/>
    <mergeCell ref="U6:X7"/>
    <mergeCell ref="A7:B7"/>
    <mergeCell ref="G7:H7"/>
    <mergeCell ref="M7:N7"/>
    <mergeCell ref="S7:T7"/>
    <mergeCell ref="A8:F8"/>
    <mergeCell ref="A9:F9"/>
    <mergeCell ref="G9:L9"/>
    <mergeCell ref="M9:R9"/>
    <mergeCell ref="S9:X9"/>
    <mergeCell ref="A10:D10"/>
    <mergeCell ref="G10:J10"/>
    <mergeCell ref="M10:P10"/>
    <mergeCell ref="B12:F13"/>
    <mergeCell ref="H12:L13"/>
    <mergeCell ref="N12:R13"/>
    <mergeCell ref="A14:D14"/>
    <mergeCell ref="G14:J14"/>
    <mergeCell ref="M14:P14"/>
    <mergeCell ref="B16:F17"/>
    <mergeCell ref="H16:L17"/>
    <mergeCell ref="N16:R17"/>
    <mergeCell ref="A18:D18"/>
    <mergeCell ref="G18:J18"/>
    <mergeCell ref="M18:P18"/>
    <mergeCell ref="B20:F21"/>
    <mergeCell ref="H20:L21"/>
    <mergeCell ref="N20:R21"/>
    <mergeCell ref="A22:D22"/>
    <mergeCell ref="G22:J22"/>
    <mergeCell ref="M23:R24"/>
    <mergeCell ref="B24:F25"/>
    <mergeCell ref="H24:L25"/>
    <mergeCell ref="M25:P25"/>
    <mergeCell ref="U25:V25"/>
    <mergeCell ref="A26:D26"/>
    <mergeCell ref="G26:J26"/>
    <mergeCell ref="N27:R28"/>
    <mergeCell ref="B28:F29"/>
    <mergeCell ref="H28:L29"/>
    <mergeCell ref="M29:P29"/>
    <mergeCell ref="A30:D30"/>
    <mergeCell ref="G30:J30"/>
    <mergeCell ref="N31:R33"/>
    <mergeCell ref="B32:F33"/>
    <mergeCell ref="H32:L33"/>
    <mergeCell ref="M34:P34"/>
    <mergeCell ref="N36:R37"/>
    <mergeCell ref="M38:P38"/>
    <mergeCell ref="N40:R41"/>
  </mergeCells>
  <conditionalFormatting sqref="C55:C58">
    <cfRule type="iconSet" priority="2">
      <iconSet iconSet="4TrafficLights" reverse="1">
        <cfvo type="percent" val="0"/>
        <cfvo type="num" val="2"/>
        <cfvo type="num" val="3"/>
        <cfvo type="num" val="4"/>
      </iconSet>
    </cfRule>
  </conditionalFormatting>
  <conditionalFormatting sqref="B11">
    <cfRule type="iconSet" priority="3">
      <iconSet iconSet="4TrafficLights" reverse="1">
        <cfvo type="percent" val="0"/>
        <cfvo type="num" val="2"/>
        <cfvo type="num" val="3"/>
        <cfvo type="num" val="4"/>
      </iconSet>
    </cfRule>
  </conditionalFormatting>
  <conditionalFormatting sqref="B15">
    <cfRule type="iconSet" priority="4">
      <iconSet iconSet="4TrafficLights" reverse="1">
        <cfvo type="percent" val="0"/>
        <cfvo type="num" val="2"/>
        <cfvo type="num" val="3"/>
        <cfvo type="num" val="4"/>
      </iconSet>
    </cfRule>
  </conditionalFormatting>
  <conditionalFormatting sqref="B19">
    <cfRule type="iconSet" priority="5">
      <iconSet iconSet="4TrafficLights" reverse="1">
        <cfvo type="percent" val="0"/>
        <cfvo type="num" val="2"/>
        <cfvo type="num" val="3"/>
        <cfvo type="num" val="4"/>
      </iconSet>
    </cfRule>
  </conditionalFormatting>
  <conditionalFormatting sqref="B23">
    <cfRule type="iconSet" priority="6">
      <iconSet iconSet="4TrafficLights" reverse="1">
        <cfvo type="percent" val="0"/>
        <cfvo type="num" val="2"/>
        <cfvo type="num" val="3"/>
        <cfvo type="num" val="4"/>
      </iconSet>
    </cfRule>
  </conditionalFormatting>
  <conditionalFormatting sqref="B27">
    <cfRule type="iconSet" priority="7">
      <iconSet iconSet="4TrafficLights" reverse="1">
        <cfvo type="percent" val="0"/>
        <cfvo type="num" val="2"/>
        <cfvo type="num" val="3"/>
        <cfvo type="num" val="4"/>
      </iconSet>
    </cfRule>
  </conditionalFormatting>
  <conditionalFormatting sqref="B31">
    <cfRule type="iconSet" priority="8">
      <iconSet iconSet="4TrafficLights" reverse="1">
        <cfvo type="percent" val="0"/>
        <cfvo type="num" val="2"/>
        <cfvo type="num" val="3"/>
        <cfvo type="num" val="4"/>
      </iconSet>
    </cfRule>
  </conditionalFormatting>
  <conditionalFormatting sqref="C47:C50">
    <cfRule type="iconSet" priority="9">
      <iconSet iconSet="4TrafficLights" reverse="1">
        <cfvo type="percent" val="0"/>
        <cfvo type="num" val="2"/>
        <cfvo type="num" val="3"/>
        <cfvo type="num" val="4"/>
      </iconSet>
    </cfRule>
  </conditionalFormatting>
  <conditionalFormatting sqref="H11">
    <cfRule type="iconSet" priority="10">
      <iconSet iconSet="4TrafficLights" reverse="1">
        <cfvo type="percent" val="0"/>
        <cfvo type="num" val="2"/>
        <cfvo type="num" val="3"/>
        <cfvo type="num" val="4"/>
      </iconSet>
    </cfRule>
  </conditionalFormatting>
  <conditionalFormatting sqref="H15">
    <cfRule type="iconSet" priority="11">
      <iconSet iconSet="4TrafficLights" reverse="1">
        <cfvo type="percent" val="0"/>
        <cfvo type="num" val="2"/>
        <cfvo type="num" val="3"/>
        <cfvo type="num" val="4"/>
      </iconSet>
    </cfRule>
  </conditionalFormatting>
  <conditionalFormatting sqref="H19">
    <cfRule type="iconSet" priority="12">
      <iconSet iconSet="4TrafficLights" reverse="1">
        <cfvo type="percent" val="0"/>
        <cfvo type="num" val="2"/>
        <cfvo type="num" val="3"/>
        <cfvo type="num" val="4"/>
      </iconSet>
    </cfRule>
  </conditionalFormatting>
  <conditionalFormatting sqref="H23">
    <cfRule type="iconSet" priority="13">
      <iconSet iconSet="4TrafficLights" reverse="1">
        <cfvo type="percent" val="0"/>
        <cfvo type="num" val="2"/>
        <cfvo type="num" val="3"/>
        <cfvo type="num" val="4"/>
      </iconSet>
    </cfRule>
  </conditionalFormatting>
  <conditionalFormatting sqref="H27">
    <cfRule type="iconSet" priority="14">
      <iconSet iconSet="4TrafficLights" reverse="1">
        <cfvo type="percent" val="0"/>
        <cfvo type="num" val="2"/>
        <cfvo type="num" val="3"/>
        <cfvo type="num" val="4"/>
      </iconSet>
    </cfRule>
  </conditionalFormatting>
  <conditionalFormatting sqref="H31">
    <cfRule type="iconSet" priority="15">
      <iconSet iconSet="4TrafficLights" reverse="1">
        <cfvo type="percent" val="0"/>
        <cfvo type="num" val="2"/>
        <cfvo type="num" val="3"/>
        <cfvo type="num" val="4"/>
      </iconSet>
    </cfRule>
  </conditionalFormatting>
  <conditionalFormatting sqref="I47:I50">
    <cfRule type="iconSet" priority="16">
      <iconSet iconSet="4TrafficLights" reverse="1">
        <cfvo type="percent" val="0"/>
        <cfvo type="num" val="2"/>
        <cfvo type="num" val="3"/>
        <cfvo type="num" val="4"/>
      </iconSet>
    </cfRule>
  </conditionalFormatting>
  <conditionalFormatting sqref="N11">
    <cfRule type="iconSet" priority="17">
      <iconSet iconSet="4TrafficLights" reverse="1">
        <cfvo type="percent" val="0"/>
        <cfvo type="num" val="2"/>
        <cfvo type="num" val="3"/>
        <cfvo type="num" val="4"/>
      </iconSet>
    </cfRule>
  </conditionalFormatting>
  <conditionalFormatting sqref="N26">
    <cfRule type="iconSet" priority="18">
      <iconSet iconSet="4TrafficLights" reverse="1">
        <cfvo type="percent" val="0"/>
        <cfvo type="num" val="2"/>
        <cfvo type="num" val="3"/>
        <cfvo type="num" val="4"/>
      </iconSet>
    </cfRule>
  </conditionalFormatting>
  <conditionalFormatting sqref="N30">
    <cfRule type="iconSet" priority="19">
      <iconSet iconSet="4TrafficLights" reverse="1">
        <cfvo type="percent" val="0"/>
        <cfvo type="num" val="2"/>
        <cfvo type="num" val="3"/>
        <cfvo type="num" val="4"/>
      </iconSet>
    </cfRule>
  </conditionalFormatting>
  <conditionalFormatting sqref="N35">
    <cfRule type="iconSet" priority="20">
      <iconSet iconSet="4TrafficLights" reverse="1">
        <cfvo type="percent" val="0"/>
        <cfvo type="num" val="2"/>
        <cfvo type="num" val="3"/>
        <cfvo type="num" val="4"/>
      </iconSet>
    </cfRule>
  </conditionalFormatting>
  <conditionalFormatting sqref="N39">
    <cfRule type="iconSet" priority="21">
      <iconSet iconSet="4TrafficLights" reverse="1">
        <cfvo type="percent" val="0"/>
        <cfvo type="num" val="2"/>
        <cfvo type="num" val="3"/>
        <cfvo type="num" val="4"/>
      </iconSet>
    </cfRule>
  </conditionalFormatting>
  <conditionalFormatting sqref="N15">
    <cfRule type="iconSet" priority="22">
      <iconSet iconSet="4TrafficLights" reverse="1">
        <cfvo type="percent" val="0"/>
        <cfvo type="num" val="2"/>
        <cfvo type="num" val="3"/>
        <cfvo type="num" val="4"/>
      </iconSet>
    </cfRule>
  </conditionalFormatting>
  <conditionalFormatting sqref="O47:O50">
    <cfRule type="iconSet" priority="23">
      <iconSet iconSet="4TrafficLights" reverse="1">
        <cfvo type="percent" val="0"/>
        <cfvo type="num" val="2"/>
        <cfvo type="num" val="3"/>
        <cfvo type="num" val="4"/>
      </iconSet>
    </cfRule>
  </conditionalFormatting>
  <conditionalFormatting sqref="N19">
    <cfRule type="iconSet" priority="24">
      <iconSet iconSet="4TrafficLights" reverse="1">
        <cfvo type="percent" val="0"/>
        <cfvo type="num" val="2"/>
        <cfvo type="num" val="3"/>
        <cfvo type="num" val="4"/>
      </iconSet>
    </cfRule>
  </conditionalFormatting>
  <dataValidations count="1">
    <dataValidation allowBlank="true" operator="between" showDropDown="false" showErrorMessage="true" showInputMessage="true" sqref="B11 H11 N11 B15 H15 N15 B19 H19 N19 B23 H23 N26 B27 H27 N30 B31 H31 N35 N39" type="list">
      <formula1>Indicateur</formula1>
      <formula2>0</formula2>
    </dataValidation>
  </dataValidations>
  <printOptions headings="false" gridLines="false" gridLinesSet="true" horizontalCentered="false" verticalCentered="false"/>
  <pageMargins left="0.708333333333333" right="0.708333333333333" top="0.748611111111111" bottom="0.748611111111111" header="0.511805555555555" footer="0.315277777777778"/>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&amp;LSERCEM INDUSTRIE
sercem@sercem-industrie.fr&amp;CBP 7 - 47 Rue de J.Curie
69780 MIONS (FRANCE)&amp;RTel: +33 (0)437250070
Fax: +33 (0)437250072</oddFooter>
  </headerFooter>
  <drawing r:id="rId1"/>
</worksheet>
</file>

<file path=xl/worksheets/sheet2.xml><?xml version="1.0" encoding="utf-8"?>
<worksheet xmlns="http://schemas.openxmlformats.org/spreadsheetml/2006/main" xmlns:r="http://schemas.openxmlformats.org/officeDocument/2006/relationships">
  <sheetPr filterMode="false">
    <pageSetUpPr fitToPage="false"/>
  </sheetPr>
  <dimension ref="A1:AD300"/>
  <sheetViews>
    <sheetView showFormulas="false" showGridLines="true" showRowColHeaders="true" showZeros="true" rightToLeft="false" tabSelected="true" showOutlineSymbols="true" defaultGridColor="true" view="normal" topLeftCell="A1" colorId="64" zoomScale="70" zoomScaleNormal="70" zoomScalePageLayoutView="100" workbookViewId="0">
      <selection pane="topLeft" activeCell="J3" activeCellId="0" sqref="J3"/>
    </sheetView>
  </sheetViews>
  <sheetFormatPr defaultColWidth="11.43359375" defaultRowHeight="15" zeroHeight="false" outlineLevelRow="0" outlineLevelCol="0"/>
  <cols>
    <col collapsed="false" customWidth="true" hidden="false" outlineLevel="0" max="1" min="1" style="1" width="11.57"/>
    <col collapsed="false" customWidth="true" hidden="false" outlineLevel="0" max="2" min="2" style="1" width="10.99"/>
    <col collapsed="false" customWidth="true" hidden="false" outlineLevel="0" max="3" min="3" style="1" width="15.87"/>
    <col collapsed="false" customWidth="true" hidden="false" outlineLevel="0" max="4" min="4" style="1" width="14.57"/>
    <col collapsed="false" customWidth="true" hidden="false" outlineLevel="0" max="5" min="5" style="1" width="18.71"/>
    <col collapsed="false" customWidth="true" hidden="false" outlineLevel="0" max="6" min="6" style="1" width="14.69"/>
    <col collapsed="false" customWidth="true" hidden="false" outlineLevel="0" max="7" min="7" style="1" width="11.57"/>
    <col collapsed="false" customWidth="true" hidden="false" outlineLevel="0" max="8" min="8" style="1" width="10.99"/>
    <col collapsed="false" customWidth="true" hidden="false" outlineLevel="0" max="9" min="9" style="1" width="15.87"/>
    <col collapsed="false" customWidth="true" hidden="false" outlineLevel="0" max="10" min="10" style="1" width="14.57"/>
    <col collapsed="false" customWidth="true" hidden="false" outlineLevel="0" max="11" min="11" style="1" width="18.71"/>
    <col collapsed="false" customWidth="true" hidden="false" outlineLevel="0" max="12" min="12" style="1" width="14.69"/>
    <col collapsed="false" customWidth="true" hidden="false" outlineLevel="0" max="13" min="13" style="1" width="11.57"/>
    <col collapsed="false" customWidth="true" hidden="false" outlineLevel="0" max="14" min="14" style="1" width="10.99"/>
    <col collapsed="false" customWidth="true" hidden="false" outlineLevel="0" max="15" min="15" style="1" width="15.87"/>
    <col collapsed="false" customWidth="true" hidden="false" outlineLevel="0" max="16" min="16" style="1" width="14.57"/>
    <col collapsed="false" customWidth="true" hidden="false" outlineLevel="0" max="17" min="17" style="1" width="18.71"/>
    <col collapsed="false" customWidth="true" hidden="false" outlineLevel="0" max="18" min="18" style="1" width="14.69"/>
    <col collapsed="false" customWidth="true" hidden="false" outlineLevel="0" max="19" min="19" style="1" width="11.57"/>
    <col collapsed="false" customWidth="true" hidden="false" outlineLevel="0" max="20" min="20" style="1" width="10.99"/>
    <col collapsed="false" customWidth="true" hidden="false" outlineLevel="0" max="21" min="21" style="1" width="15.87"/>
    <col collapsed="false" customWidth="true" hidden="false" outlineLevel="0" max="22" min="22" style="1" width="14.57"/>
    <col collapsed="false" customWidth="true" hidden="false" outlineLevel="0" max="23" min="23" style="1" width="18.71"/>
    <col collapsed="false" customWidth="true" hidden="false" outlineLevel="0" max="24" min="24" style="1" width="14.69"/>
    <col collapsed="false" customWidth="false" hidden="false" outlineLevel="0" max="1024" min="25" style="1" width="11.42"/>
  </cols>
  <sheetData>
    <row r="1" s="52" customFormat="true" ht="15" hidden="false" customHeight="true" outlineLevel="0" collapsed="false">
      <c r="A1" s="2" t="s">
        <v>52</v>
      </c>
      <c r="B1" s="2"/>
      <c r="C1" s="2"/>
      <c r="D1" s="2"/>
      <c r="E1" s="3" t="s">
        <v>1</v>
      </c>
      <c r="F1" s="3"/>
      <c r="G1" s="2" t="s">
        <v>53</v>
      </c>
      <c r="H1" s="2"/>
      <c r="I1" s="2"/>
      <c r="J1" s="2"/>
      <c r="K1" s="3" t="s">
        <v>1</v>
      </c>
      <c r="L1" s="3"/>
      <c r="M1" s="2" t="s">
        <v>54</v>
      </c>
      <c r="N1" s="2"/>
      <c r="O1" s="2"/>
      <c r="P1" s="2"/>
      <c r="Q1" s="3" t="s">
        <v>1</v>
      </c>
      <c r="R1" s="3"/>
      <c r="S1" s="2" t="s">
        <v>55</v>
      </c>
      <c r="T1" s="2"/>
      <c r="U1" s="2"/>
      <c r="V1" s="2"/>
      <c r="W1" s="3" t="str">
        <f aca="false">Q1</f>
        <v>Page</v>
      </c>
      <c r="X1" s="3"/>
    </row>
    <row r="2" s="52" customFormat="true" ht="15" hidden="false" customHeight="true" outlineLevel="0" collapsed="false">
      <c r="A2" s="4" t="s">
        <v>56</v>
      </c>
      <c r="B2" s="4"/>
      <c r="C2" s="4"/>
      <c r="D2" s="4"/>
      <c r="E2" s="5" t="n">
        <f aca="false">+RESUME!W2+1</f>
        <v>5</v>
      </c>
      <c r="F2" s="6" t="str">
        <f aca="false">RESUME!$F$2</f>
        <v>/ 25</v>
      </c>
      <c r="G2" s="4" t="s">
        <v>56</v>
      </c>
      <c r="H2" s="4"/>
      <c r="I2" s="4"/>
      <c r="J2" s="4"/>
      <c r="K2" s="5" t="n">
        <f aca="false">+E252+1</f>
        <v>11</v>
      </c>
      <c r="L2" s="6" t="str">
        <f aca="false">RESUME!$F$2</f>
        <v>/ 25</v>
      </c>
      <c r="M2" s="4" t="s">
        <v>57</v>
      </c>
      <c r="N2" s="4"/>
      <c r="O2" s="4"/>
      <c r="P2" s="4"/>
      <c r="Q2" s="5" t="n">
        <f aca="false">+K252+1</f>
        <v>17</v>
      </c>
      <c r="R2" s="6" t="str">
        <f aca="false">RESUME!$F$2</f>
        <v>/ 25</v>
      </c>
      <c r="S2" s="4" t="s">
        <v>58</v>
      </c>
      <c r="T2" s="4"/>
      <c r="U2" s="4"/>
      <c r="V2" s="4"/>
      <c r="W2" s="5" t="n">
        <f aca="false">+Q252+1</f>
        <v>23</v>
      </c>
      <c r="X2" s="6" t="str">
        <f aca="false">RESUME!$F$2</f>
        <v>/ 25</v>
      </c>
    </row>
    <row r="3" s="52" customFormat="true" ht="15" hidden="false" customHeight="true" outlineLevel="0" collapsed="false">
      <c r="A3" s="7" t="s">
        <v>4</v>
      </c>
      <c r="B3" s="7"/>
      <c r="C3" s="8" t="s">
        <v>5</v>
      </c>
      <c r="D3" s="9"/>
      <c r="E3" s="9"/>
      <c r="F3" s="9"/>
      <c r="G3" s="7" t="str">
        <f aca="false">A3</f>
        <v>DATE</v>
      </c>
      <c r="H3" s="7"/>
      <c r="I3" s="8" t="str">
        <f aca="false">C3</f>
        <v>CLIENT :</v>
      </c>
      <c r="J3" s="9" t="n">
        <f aca="false">D3</f>
        <v>0</v>
      </c>
      <c r="K3" s="9"/>
      <c r="L3" s="9"/>
      <c r="M3" s="7" t="str">
        <f aca="false">A3</f>
        <v>DATE</v>
      </c>
      <c r="N3" s="7"/>
      <c r="O3" s="8" t="str">
        <f aca="false">C3</f>
        <v>CLIENT :</v>
      </c>
      <c r="P3" s="9" t="n">
        <f aca="false">D3</f>
        <v>0</v>
      </c>
      <c r="Q3" s="9"/>
      <c r="R3" s="9"/>
      <c r="S3" s="7" t="str">
        <f aca="false">M3</f>
        <v>DATE</v>
      </c>
      <c r="T3" s="7"/>
      <c r="U3" s="8" t="str">
        <f aca="false">O3</f>
        <v>CLIENT :</v>
      </c>
      <c r="V3" s="9" t="n">
        <f aca="false">P3</f>
        <v>0</v>
      </c>
      <c r="W3" s="9"/>
      <c r="X3" s="9"/>
    </row>
    <row r="4" s="52" customFormat="true" ht="15" hidden="false" customHeight="true" outlineLevel="0" collapsed="false">
      <c r="A4" s="7"/>
      <c r="B4" s="7"/>
      <c r="C4" s="10" t="s">
        <v>7</v>
      </c>
      <c r="D4" s="9"/>
      <c r="E4" s="9"/>
      <c r="F4" s="9"/>
      <c r="G4" s="7"/>
      <c r="H4" s="7"/>
      <c r="I4" s="10" t="str">
        <f aca="false">C4</f>
        <v>Customer :</v>
      </c>
      <c r="J4" s="9"/>
      <c r="K4" s="9"/>
      <c r="L4" s="9"/>
      <c r="M4" s="7"/>
      <c r="N4" s="7"/>
      <c r="O4" s="10" t="str">
        <f aca="false">C4</f>
        <v>Customer :</v>
      </c>
      <c r="P4" s="9"/>
      <c r="Q4" s="9"/>
      <c r="R4" s="9"/>
      <c r="S4" s="7"/>
      <c r="T4" s="7"/>
      <c r="U4" s="10" t="str">
        <f aca="false">O4</f>
        <v>Customer :</v>
      </c>
      <c r="V4" s="9"/>
      <c r="W4" s="9"/>
      <c r="X4" s="9"/>
    </row>
    <row r="5" s="52" customFormat="true" ht="15" hidden="false" customHeight="true" outlineLevel="0" collapsed="false">
      <c r="A5" s="11" t="n">
        <v>41701</v>
      </c>
      <c r="B5" s="11"/>
      <c r="C5" s="12" t="s">
        <v>8</v>
      </c>
      <c r="D5" s="13" t="n">
        <v>44004</v>
      </c>
      <c r="E5" s="13"/>
      <c r="F5" s="13"/>
      <c r="G5" s="11" t="n">
        <v>41810</v>
      </c>
      <c r="H5" s="11"/>
      <c r="I5" s="12" t="str">
        <f aca="false">C5</f>
        <v>Project N°</v>
      </c>
      <c r="J5" s="13" t="n">
        <f aca="false">D5</f>
        <v>44004</v>
      </c>
      <c r="K5" s="13"/>
      <c r="L5" s="13"/>
      <c r="M5" s="11" t="n">
        <f aca="false">A5</f>
        <v>41701</v>
      </c>
      <c r="N5" s="11"/>
      <c r="O5" s="12" t="str">
        <f aca="false">C5</f>
        <v>Project N°</v>
      </c>
      <c r="P5" s="13" t="n">
        <f aca="false">D5</f>
        <v>44004</v>
      </c>
      <c r="Q5" s="13"/>
      <c r="R5" s="13"/>
      <c r="S5" s="11" t="n">
        <f aca="false">M5</f>
        <v>41701</v>
      </c>
      <c r="T5" s="11"/>
      <c r="U5" s="12" t="str">
        <f aca="false">O5</f>
        <v>Project N°</v>
      </c>
      <c r="V5" s="13" t="n">
        <f aca="false">P5</f>
        <v>44004</v>
      </c>
      <c r="W5" s="13"/>
      <c r="X5" s="13"/>
    </row>
    <row r="6" s="52" customFormat="true" ht="15" hidden="false" customHeight="true" outlineLevel="0" collapsed="false">
      <c r="A6" s="7" t="s">
        <v>9</v>
      </c>
      <c r="B6" s="7"/>
      <c r="C6" s="14" t="s">
        <v>10</v>
      </c>
      <c r="D6" s="14"/>
      <c r="E6" s="14"/>
      <c r="F6" s="14"/>
      <c r="G6" s="7" t="str">
        <f aca="false">A6</f>
        <v>APPAREIL</v>
      </c>
      <c r="H6" s="7"/>
      <c r="I6" s="14" t="str">
        <f aca="false">C6</f>
        <v>SECHEUR N°3</v>
      </c>
      <c r="J6" s="14"/>
      <c r="K6" s="14"/>
      <c r="L6" s="14"/>
      <c r="M6" s="7" t="str">
        <f aca="false">A6</f>
        <v>APPAREIL</v>
      </c>
      <c r="N6" s="7"/>
      <c r="O6" s="14" t="str">
        <f aca="false">C6</f>
        <v>SECHEUR N°3</v>
      </c>
      <c r="P6" s="14"/>
      <c r="Q6" s="14"/>
      <c r="R6" s="14"/>
      <c r="S6" s="7" t="str">
        <f aca="false">M6</f>
        <v>APPAREIL</v>
      </c>
      <c r="T6" s="7"/>
      <c r="U6" s="14" t="str">
        <f aca="false">O6</f>
        <v>SECHEUR N°3</v>
      </c>
      <c r="V6" s="14"/>
      <c r="W6" s="14"/>
      <c r="X6" s="14"/>
    </row>
    <row r="7" s="52" customFormat="true" ht="15" hidden="false" customHeight="true" outlineLevel="0" collapsed="false">
      <c r="A7" s="15" t="s">
        <v>11</v>
      </c>
      <c r="B7" s="15"/>
      <c r="C7" s="14"/>
      <c r="D7" s="14"/>
      <c r="E7" s="14"/>
      <c r="F7" s="14"/>
      <c r="G7" s="15" t="str">
        <f aca="false">A7</f>
        <v>Device</v>
      </c>
      <c r="H7" s="15"/>
      <c r="I7" s="14"/>
      <c r="J7" s="14"/>
      <c r="K7" s="14"/>
      <c r="L7" s="14"/>
      <c r="M7" s="15" t="str">
        <f aca="false">A7</f>
        <v>Device</v>
      </c>
      <c r="N7" s="15"/>
      <c r="O7" s="14"/>
      <c r="P7" s="14"/>
      <c r="Q7" s="14"/>
      <c r="R7" s="14"/>
      <c r="S7" s="15" t="str">
        <f aca="false">M7</f>
        <v>Device</v>
      </c>
      <c r="T7" s="15"/>
      <c r="U7" s="14"/>
      <c r="V7" s="14"/>
      <c r="W7" s="14"/>
      <c r="X7" s="14"/>
    </row>
    <row r="8" s="52" customFormat="true" ht="15" hidden="false" customHeight="true" outlineLevel="0" collapsed="false">
      <c r="A8" s="69" t="s">
        <v>59</v>
      </c>
      <c r="B8" s="69"/>
      <c r="C8" s="70" t="s">
        <v>60</v>
      </c>
      <c r="D8" s="70"/>
      <c r="E8" s="71" t="s">
        <v>61</v>
      </c>
      <c r="F8" s="72"/>
      <c r="G8" s="69" t="s">
        <v>59</v>
      </c>
      <c r="H8" s="69"/>
      <c r="I8" s="70" t="s">
        <v>62</v>
      </c>
      <c r="J8" s="70"/>
      <c r="K8" s="71" t="s">
        <v>61</v>
      </c>
      <c r="L8" s="72" t="s">
        <v>63</v>
      </c>
      <c r="M8" s="69" t="s">
        <v>59</v>
      </c>
      <c r="N8" s="69"/>
      <c r="O8" s="70" t="s">
        <v>64</v>
      </c>
      <c r="P8" s="70"/>
      <c r="Q8" s="71" t="s">
        <v>61</v>
      </c>
      <c r="R8" s="72" t="s">
        <v>63</v>
      </c>
      <c r="S8" s="69" t="s">
        <v>59</v>
      </c>
      <c r="T8" s="69"/>
      <c r="U8" s="70" t="s">
        <v>65</v>
      </c>
      <c r="V8" s="70"/>
      <c r="W8" s="71" t="s">
        <v>61</v>
      </c>
      <c r="X8" s="72" t="s">
        <v>63</v>
      </c>
    </row>
    <row r="9" s="52" customFormat="true" ht="15" hidden="false" customHeight="true" outlineLevel="0" collapsed="false">
      <c r="A9" s="73" t="s">
        <v>66</v>
      </c>
      <c r="B9" s="73"/>
      <c r="C9" s="70"/>
      <c r="D9" s="70"/>
      <c r="E9" s="74" t="s">
        <v>67</v>
      </c>
      <c r="F9" s="72"/>
      <c r="G9" s="73" t="s">
        <v>66</v>
      </c>
      <c r="H9" s="73"/>
      <c r="I9" s="70"/>
      <c r="J9" s="70"/>
      <c r="K9" s="74" t="s">
        <v>67</v>
      </c>
      <c r="L9" s="72"/>
      <c r="M9" s="73" t="s">
        <v>66</v>
      </c>
      <c r="N9" s="73"/>
      <c r="O9" s="70"/>
      <c r="P9" s="70"/>
      <c r="Q9" s="74" t="s">
        <v>67</v>
      </c>
      <c r="R9" s="72"/>
      <c r="S9" s="73" t="s">
        <v>66</v>
      </c>
      <c r="T9" s="73"/>
      <c r="U9" s="70"/>
      <c r="V9" s="70"/>
      <c r="W9" s="74" t="s">
        <v>67</v>
      </c>
      <c r="X9" s="72"/>
    </row>
    <row r="10" customFormat="false" ht="15" hidden="false" customHeight="true" outlineLevel="0" collapsed="false">
      <c r="A10" s="75" t="s">
        <v>68</v>
      </c>
      <c r="B10" s="75"/>
      <c r="C10" s="75"/>
      <c r="D10" s="75"/>
      <c r="E10" s="75"/>
      <c r="F10" s="75"/>
      <c r="G10" s="75" t="s">
        <v>68</v>
      </c>
      <c r="H10" s="75"/>
      <c r="I10" s="75"/>
      <c r="J10" s="75"/>
      <c r="K10" s="75"/>
      <c r="L10" s="75"/>
      <c r="M10" s="76"/>
      <c r="N10" s="76"/>
      <c r="O10" s="76"/>
      <c r="P10" s="76"/>
      <c r="Q10" s="76"/>
      <c r="R10" s="76"/>
      <c r="S10" s="75" t="s">
        <v>69</v>
      </c>
      <c r="T10" s="75"/>
      <c r="U10" s="75"/>
      <c r="V10" s="75"/>
      <c r="W10" s="75"/>
      <c r="X10" s="75"/>
      <c r="Y10" s="75" t="s">
        <v>70</v>
      </c>
      <c r="Z10" s="75"/>
      <c r="AA10" s="75"/>
      <c r="AB10" s="75"/>
      <c r="AC10" s="75"/>
      <c r="AD10" s="75"/>
    </row>
    <row r="11" customFormat="false" ht="15" hidden="false" customHeight="true" outlineLevel="0" collapsed="false">
      <c r="A11" s="77"/>
      <c r="B11" s="78" t="s">
        <v>71</v>
      </c>
      <c r="C11" s="79" t="s">
        <v>72</v>
      </c>
      <c r="D11" s="80"/>
      <c r="E11" s="79" t="s">
        <v>73</v>
      </c>
      <c r="F11" s="81"/>
      <c r="G11" s="77"/>
      <c r="H11" s="78" t="s">
        <v>71</v>
      </c>
      <c r="I11" s="79" t="s">
        <v>72</v>
      </c>
      <c r="J11" s="80"/>
      <c r="K11" s="79" t="s">
        <v>73</v>
      </c>
      <c r="L11" s="81"/>
      <c r="M11" s="82"/>
      <c r="N11" s="83"/>
      <c r="O11" s="84" t="str">
        <f aca="false">"ΔZB= "&amp;ROUND(N39-R39,1)&amp;" sur "&amp;P37&amp;" soit PB= "&amp;ROUND(P39*100,2)&amp;"%"</f>
        <v>ΔZB= 1554 sur 27404 soit PB= 5,67%</v>
      </c>
      <c r="P11" s="84"/>
      <c r="Q11" s="85"/>
      <c r="R11" s="86"/>
      <c r="S11" s="87" t="s">
        <v>74</v>
      </c>
      <c r="T11" s="88" t="s">
        <v>75</v>
      </c>
      <c r="U11" s="89" t="s">
        <v>76</v>
      </c>
      <c r="V11" s="90" t="s">
        <v>77</v>
      </c>
      <c r="W11" s="91" t="s">
        <v>78</v>
      </c>
      <c r="X11" s="92" t="s">
        <v>79</v>
      </c>
      <c r="Y11" s="87" t="s">
        <v>74</v>
      </c>
      <c r="Z11" s="91" t="s">
        <v>75</v>
      </c>
      <c r="AA11" s="91" t="s">
        <v>76</v>
      </c>
      <c r="AB11" s="91" t="s">
        <v>77</v>
      </c>
      <c r="AC11" s="91" t="s">
        <v>78</v>
      </c>
      <c r="AD11" s="92" t="s">
        <v>79</v>
      </c>
    </row>
    <row r="12" customFormat="false" ht="15" hidden="false" customHeight="true" outlineLevel="0" collapsed="false">
      <c r="A12" s="82"/>
      <c r="B12" s="93"/>
      <c r="C12" s="94"/>
      <c r="D12" s="94" t="s">
        <v>80</v>
      </c>
      <c r="E12" s="94"/>
      <c r="F12" s="95"/>
      <c r="G12" s="82"/>
      <c r="H12" s="93"/>
      <c r="I12" s="94"/>
      <c r="J12" s="94" t="s">
        <v>81</v>
      </c>
      <c r="K12" s="94"/>
      <c r="L12" s="95"/>
      <c r="M12" s="82"/>
      <c r="N12" s="96"/>
      <c r="O12" s="94"/>
      <c r="P12" s="94"/>
      <c r="Q12" s="94"/>
      <c r="R12" s="95"/>
      <c r="S12" s="97" t="s">
        <v>82</v>
      </c>
      <c r="T12" s="98" t="n">
        <v>23.5</v>
      </c>
      <c r="U12" s="99" t="n">
        <v>22.4</v>
      </c>
      <c r="V12" s="100" t="n">
        <v>21</v>
      </c>
      <c r="W12" s="101" t="n">
        <v>23.3</v>
      </c>
      <c r="X12" s="102" t="n">
        <v>25</v>
      </c>
      <c r="Y12" s="97"/>
      <c r="Z12" s="103" t="n">
        <f aca="false">($X12-T12)/$X12</f>
        <v>0.06</v>
      </c>
      <c r="AA12" s="103" t="n">
        <f aca="false">($X12-U12)/$X12</f>
        <v>0.104</v>
      </c>
      <c r="AB12" s="103" t="n">
        <f aca="false">($X12-V12)/$X12</f>
        <v>0.16</v>
      </c>
      <c r="AC12" s="103" t="n">
        <f aca="false">($X12-W12)/$X12</f>
        <v>0.068</v>
      </c>
      <c r="AD12" s="103"/>
    </row>
    <row r="13" customFormat="false" ht="15" hidden="false" customHeight="true" outlineLevel="0" collapsed="false">
      <c r="A13" s="104"/>
      <c r="B13" s="93"/>
      <c r="C13" s="94"/>
      <c r="D13" s="94" t="s">
        <v>83</v>
      </c>
      <c r="E13" s="105"/>
      <c r="F13" s="95"/>
      <c r="G13" s="104"/>
      <c r="H13" s="93"/>
      <c r="I13" s="94"/>
      <c r="J13" s="94" t="s">
        <v>84</v>
      </c>
      <c r="K13" s="105"/>
      <c r="L13" s="95"/>
      <c r="M13" s="82"/>
      <c r="N13" s="96"/>
      <c r="O13" s="106" t="str">
        <f aca="false">"ΔZT= "&amp;ROUND(N43-R43,1)&amp;" sur "&amp;P41&amp;" soit PB= "&amp;ROUND(P43*100,2)&amp;"%"</f>
        <v>ΔZT= 1473,8 sur 25528 soit PB= 5,77%</v>
      </c>
      <c r="P13" s="106"/>
      <c r="Q13" s="83"/>
      <c r="R13" s="95"/>
      <c r="S13" s="97" t="s">
        <v>85</v>
      </c>
      <c r="T13" s="107" t="n">
        <v>22.6</v>
      </c>
      <c r="U13" s="99" t="n">
        <v>23.2</v>
      </c>
      <c r="V13" s="108" t="n">
        <v>23.5</v>
      </c>
      <c r="W13" s="101" t="n">
        <v>22.5</v>
      </c>
      <c r="X13" s="102" t="n">
        <v>25</v>
      </c>
      <c r="Z13" s="103" t="n">
        <f aca="false">($X13-T13)/$X13</f>
        <v>0.0959999999999999</v>
      </c>
      <c r="AA13" s="103" t="n">
        <f aca="false">($X13-U13)/$X13</f>
        <v>0.072</v>
      </c>
      <c r="AB13" s="103" t="n">
        <f aca="false">($X13-V13)/$X13</f>
        <v>0.06</v>
      </c>
      <c r="AC13" s="103" t="n">
        <f aca="false">($X13-W13)/$X13</f>
        <v>0.1</v>
      </c>
    </row>
    <row r="14" customFormat="false" ht="15" hidden="false" customHeight="true" outlineLevel="0" collapsed="false">
      <c r="A14" s="82"/>
      <c r="B14" s="93"/>
      <c r="C14" s="94"/>
      <c r="D14" s="94" t="s">
        <v>86</v>
      </c>
      <c r="E14" s="83"/>
      <c r="F14" s="95"/>
      <c r="G14" s="82"/>
      <c r="H14" s="93"/>
      <c r="I14" s="94"/>
      <c r="J14" s="94" t="s">
        <v>87</v>
      </c>
      <c r="K14" s="83"/>
      <c r="L14" s="95"/>
      <c r="M14" s="82"/>
      <c r="N14" s="96"/>
      <c r="O14" s="94"/>
      <c r="P14" s="94"/>
      <c r="Q14" s="83"/>
      <c r="R14" s="95"/>
      <c r="S14" s="97" t="s">
        <v>88</v>
      </c>
      <c r="T14" s="107" t="n">
        <v>22.6</v>
      </c>
      <c r="U14" s="99" t="n">
        <v>23</v>
      </c>
      <c r="V14" s="108" t="n">
        <v>23.4</v>
      </c>
      <c r="W14" s="101" t="n">
        <v>22.4</v>
      </c>
      <c r="X14" s="102" t="n">
        <v>25</v>
      </c>
      <c r="Z14" s="103" t="n">
        <f aca="false">($X14-T14)/$X14</f>
        <v>0.0959999999999999</v>
      </c>
      <c r="AA14" s="103" t="n">
        <f aca="false">($X14-U14)/$X14</f>
        <v>0.08</v>
      </c>
      <c r="AB14" s="103" t="n">
        <f aca="false">($X14-V14)/$X14</f>
        <v>0.0640000000000001</v>
      </c>
      <c r="AC14" s="103" t="n">
        <f aca="false">($X14-W14)/$X14</f>
        <v>0.104</v>
      </c>
    </row>
    <row r="15" customFormat="false" ht="15" hidden="false" customHeight="true" outlineLevel="0" collapsed="false">
      <c r="A15" s="82" t="s">
        <v>89</v>
      </c>
      <c r="B15" s="93"/>
      <c r="C15" s="94"/>
      <c r="D15" s="94"/>
      <c r="E15" s="83"/>
      <c r="F15" s="95" t="s">
        <v>90</v>
      </c>
      <c r="G15" s="82" t="s">
        <v>89</v>
      </c>
      <c r="H15" s="93"/>
      <c r="I15" s="94"/>
      <c r="J15" s="94"/>
      <c r="K15" s="83"/>
      <c r="L15" s="95" t="s">
        <v>91</v>
      </c>
      <c r="M15" s="82"/>
      <c r="N15" s="96"/>
      <c r="O15" s="94"/>
      <c r="P15" s="94"/>
      <c r="Q15" s="83"/>
      <c r="R15" s="95"/>
      <c r="S15" s="97" t="s">
        <v>92</v>
      </c>
      <c r="T15" s="107" t="n">
        <v>24.7</v>
      </c>
      <c r="U15" s="99" t="n">
        <v>23.5</v>
      </c>
      <c r="V15" s="108" t="n">
        <v>22.8</v>
      </c>
      <c r="W15" s="101" t="n">
        <v>23.1</v>
      </c>
      <c r="X15" s="102" t="n">
        <v>25</v>
      </c>
      <c r="Z15" s="103" t="n">
        <f aca="false">($X15-T15)/$X15</f>
        <v>0.012</v>
      </c>
      <c r="AA15" s="103" t="n">
        <f aca="false">($X15-U15)/$X15</f>
        <v>0.06</v>
      </c>
      <c r="AB15" s="103" t="n">
        <f aca="false">($X15-V15)/$X15</f>
        <v>0.088</v>
      </c>
      <c r="AC15" s="103" t="n">
        <f aca="false">($X15-W15)/$X15</f>
        <v>0.0759999999999999</v>
      </c>
    </row>
    <row r="16" customFormat="false" ht="15" hidden="false" customHeight="true" outlineLevel="0" collapsed="false">
      <c r="A16" s="109" t="n">
        <f aca="false">B37</f>
        <v>277.833333333333</v>
      </c>
      <c r="B16" s="93"/>
      <c r="C16" s="94"/>
      <c r="D16" s="94"/>
      <c r="E16" s="83"/>
      <c r="F16" s="110" t="n">
        <f aca="false">B31</f>
        <v>5333.44129795251</v>
      </c>
      <c r="G16" s="109" t="n">
        <f aca="false">H37</f>
        <v>278.366666666667</v>
      </c>
      <c r="H16" s="93"/>
      <c r="I16" s="94"/>
      <c r="J16" s="94"/>
      <c r="K16" s="83"/>
      <c r="L16" s="110" t="n">
        <f aca="false">H31</f>
        <v>5333.91453749724</v>
      </c>
      <c r="M16" s="82"/>
      <c r="N16" s="96"/>
      <c r="O16" s="94"/>
      <c r="P16" s="94"/>
      <c r="Q16" s="83"/>
      <c r="R16" s="95"/>
      <c r="S16" s="97" t="s">
        <v>93</v>
      </c>
      <c r="T16" s="107" t="n">
        <v>24.9</v>
      </c>
      <c r="U16" s="99" t="n">
        <v>23.9</v>
      </c>
      <c r="V16" s="108" t="n">
        <v>23.1</v>
      </c>
      <c r="W16" s="101" t="n">
        <v>23.7</v>
      </c>
      <c r="X16" s="102" t="n">
        <v>25</v>
      </c>
      <c r="Z16" s="103" t="n">
        <f aca="false">($X16-T16)/$X16</f>
        <v>0.00400000000000006</v>
      </c>
      <c r="AA16" s="103" t="n">
        <f aca="false">($X16-U16)/$X16</f>
        <v>0.0440000000000001</v>
      </c>
      <c r="AB16" s="103" t="n">
        <f aca="false">($X16-V16)/$X16</f>
        <v>0.0759999999999999</v>
      </c>
      <c r="AC16" s="103" t="n">
        <f aca="false">($X16-W16)/$X16</f>
        <v>0.052</v>
      </c>
    </row>
    <row r="17" customFormat="false" ht="15" hidden="false" customHeight="true" outlineLevel="0" collapsed="false">
      <c r="A17" s="82"/>
      <c r="B17" s="93"/>
      <c r="C17" s="94"/>
      <c r="D17" s="94"/>
      <c r="E17" s="83"/>
      <c r="F17" s="95"/>
      <c r="G17" s="82"/>
      <c r="H17" s="93"/>
      <c r="I17" s="94"/>
      <c r="J17" s="94"/>
      <c r="K17" s="83"/>
      <c r="L17" s="95"/>
      <c r="M17" s="111"/>
      <c r="N17" s="85"/>
      <c r="O17" s="85"/>
      <c r="P17" s="96"/>
      <c r="Q17" s="83"/>
      <c r="R17" s="95"/>
      <c r="S17" s="97" t="s">
        <v>94</v>
      </c>
      <c r="T17" s="107" t="n">
        <v>38</v>
      </c>
      <c r="U17" s="99" t="n">
        <v>37.5</v>
      </c>
      <c r="V17" s="108" t="n">
        <v>38</v>
      </c>
      <c r="W17" s="101" t="n">
        <v>36.5</v>
      </c>
      <c r="X17" s="102" t="n">
        <v>38</v>
      </c>
      <c r="Z17" s="103" t="n">
        <f aca="false">($X17-T17)/$X17</f>
        <v>0</v>
      </c>
      <c r="AA17" s="103" t="n">
        <f aca="false">($X17-U17)/$X17</f>
        <v>0.0131578947368421</v>
      </c>
      <c r="AB17" s="103" t="n">
        <f aca="false">($X17-V17)/$X17</f>
        <v>0</v>
      </c>
      <c r="AC17" s="103" t="n">
        <f aca="false">($X17-W17)/$X17</f>
        <v>0.0394736842105263</v>
      </c>
    </row>
    <row r="18" customFormat="false" ht="15" hidden="false" customHeight="true" outlineLevel="0" collapsed="false">
      <c r="A18" s="82"/>
      <c r="B18" s="93"/>
      <c r="C18" s="112" t="s">
        <v>95</v>
      </c>
      <c r="D18" s="113" t="n">
        <f aca="false">F33</f>
        <v>65.1071241337017</v>
      </c>
      <c r="E18" s="83"/>
      <c r="F18" s="95"/>
      <c r="G18" s="82"/>
      <c r="H18" s="93"/>
      <c r="I18" s="112" t="s">
        <v>95</v>
      </c>
      <c r="J18" s="113" t="n">
        <f aca="false">L33</f>
        <v>64.9049646810783</v>
      </c>
      <c r="K18" s="83"/>
      <c r="L18" s="95"/>
      <c r="M18" s="111"/>
      <c r="N18" s="85"/>
      <c r="O18" s="85"/>
      <c r="P18" s="114"/>
      <c r="Q18" s="83"/>
      <c r="R18" s="95"/>
      <c r="S18" s="97" t="s">
        <v>96</v>
      </c>
      <c r="T18" s="107" t="n">
        <v>67.7</v>
      </c>
      <c r="U18" s="99" t="n">
        <v>66.6</v>
      </c>
      <c r="V18" s="108" t="n">
        <v>67.2</v>
      </c>
      <c r="W18" s="101" t="n">
        <v>68</v>
      </c>
      <c r="X18" s="102" t="n">
        <v>70</v>
      </c>
      <c r="Z18" s="103" t="n">
        <f aca="false">($X18-T18)/$X18</f>
        <v>0.0328571428571428</v>
      </c>
      <c r="AA18" s="103" t="n">
        <f aca="false">($X18-U18)/$X18</f>
        <v>0.0485714285714287</v>
      </c>
      <c r="AB18" s="103" t="n">
        <f aca="false">($X18-V18)/$X18</f>
        <v>0.04</v>
      </c>
      <c r="AC18" s="103" t="n">
        <f aca="false">($X18-W18)/$X18</f>
        <v>0.0285714285714286</v>
      </c>
    </row>
    <row r="19" customFormat="false" ht="15" hidden="false" customHeight="true" outlineLevel="0" collapsed="false">
      <c r="A19" s="82"/>
      <c r="B19" s="93"/>
      <c r="C19" s="94"/>
      <c r="D19" s="94"/>
      <c r="E19" s="94"/>
      <c r="F19" s="95"/>
      <c r="G19" s="82"/>
      <c r="H19" s="93"/>
      <c r="I19" s="94"/>
      <c r="J19" s="94"/>
      <c r="K19" s="94"/>
      <c r="L19" s="95"/>
      <c r="M19" s="111"/>
      <c r="N19" s="85"/>
      <c r="O19" s="85"/>
      <c r="P19" s="94"/>
      <c r="Q19" s="94"/>
      <c r="R19" s="95"/>
      <c r="S19" s="97" t="s">
        <v>97</v>
      </c>
      <c r="T19" s="107" t="n">
        <v>67.8</v>
      </c>
      <c r="U19" s="99" t="n">
        <v>68</v>
      </c>
      <c r="V19" s="108" t="n">
        <v>67.1</v>
      </c>
      <c r="W19" s="101" t="n">
        <v>67.9</v>
      </c>
      <c r="X19" s="102" t="n">
        <v>70</v>
      </c>
      <c r="Z19" s="103" t="n">
        <f aca="false">($X19-T19)/$X19</f>
        <v>0.0314285714285715</v>
      </c>
      <c r="AA19" s="103" t="n">
        <f aca="false">($X19-U19)/$X19</f>
        <v>0.0285714285714286</v>
      </c>
      <c r="AB19" s="103" t="n">
        <f aca="false">($X19-V19)/$X19</f>
        <v>0.0414285714285715</v>
      </c>
      <c r="AC19" s="103" t="n">
        <f aca="false">($X19-W19)/$X19</f>
        <v>0.0299999999999999</v>
      </c>
    </row>
    <row r="20" customFormat="false" ht="15" hidden="false" customHeight="true" outlineLevel="0" collapsed="false">
      <c r="A20" s="82"/>
      <c r="B20" s="93"/>
      <c r="C20" s="94"/>
      <c r="D20" s="94"/>
      <c r="E20" s="94"/>
      <c r="F20" s="95"/>
      <c r="G20" s="82"/>
      <c r="H20" s="93"/>
      <c r="I20" s="94"/>
      <c r="J20" s="94"/>
      <c r="K20" s="94"/>
      <c r="L20" s="95"/>
      <c r="M20" s="111"/>
      <c r="N20" s="85"/>
      <c r="O20" s="85"/>
      <c r="P20" s="115"/>
      <c r="Q20" s="94"/>
      <c r="R20" s="95"/>
      <c r="S20" s="97" t="s">
        <v>98</v>
      </c>
      <c r="T20" s="107" t="n">
        <v>39.2</v>
      </c>
      <c r="U20" s="99" t="n">
        <v>38.6</v>
      </c>
      <c r="V20" s="108" t="n">
        <v>37.5</v>
      </c>
      <c r="W20" s="101" t="n">
        <v>37.9</v>
      </c>
      <c r="X20" s="102" t="n">
        <v>40</v>
      </c>
      <c r="Z20" s="103" t="n">
        <f aca="false">($X20-T20)/$X20</f>
        <v>0.0199999999999999</v>
      </c>
      <c r="AA20" s="103" t="n">
        <f aca="false">($X20-U20)/$X20</f>
        <v>0.035</v>
      </c>
      <c r="AB20" s="103" t="n">
        <f aca="false">($X20-V20)/$X20</f>
        <v>0.0625</v>
      </c>
      <c r="AC20" s="103" t="n">
        <f aca="false">($X20-W20)/$X20</f>
        <v>0.0525</v>
      </c>
    </row>
    <row r="21" customFormat="false" ht="15" hidden="false" customHeight="true" outlineLevel="0" collapsed="false">
      <c r="A21" s="82"/>
      <c r="B21" s="93"/>
      <c r="C21" s="94"/>
      <c r="D21" s="94"/>
      <c r="E21" s="94"/>
      <c r="F21" s="95"/>
      <c r="G21" s="82"/>
      <c r="H21" s="93"/>
      <c r="I21" s="94"/>
      <c r="J21" s="94"/>
      <c r="K21" s="94"/>
      <c r="L21" s="95"/>
      <c r="M21" s="82"/>
      <c r="N21" s="96"/>
      <c r="O21" s="94"/>
      <c r="P21" s="94"/>
      <c r="Q21" s="94"/>
      <c r="R21" s="95"/>
      <c r="S21" s="97" t="s">
        <v>99</v>
      </c>
      <c r="T21" s="107" t="n">
        <v>40</v>
      </c>
      <c r="U21" s="99" t="n">
        <v>38.3</v>
      </c>
      <c r="V21" s="108" t="n">
        <v>37.5</v>
      </c>
      <c r="W21" s="101" t="n">
        <v>38.6</v>
      </c>
      <c r="X21" s="102" t="n">
        <v>40</v>
      </c>
      <c r="Z21" s="103" t="n">
        <f aca="false">($X21-T21)/$X21</f>
        <v>0</v>
      </c>
      <c r="AA21" s="103" t="n">
        <f aca="false">($X21-U21)/$X21</f>
        <v>0.0425000000000001</v>
      </c>
      <c r="AB21" s="103" t="n">
        <f aca="false">($X21-V21)/$X21</f>
        <v>0.0625</v>
      </c>
      <c r="AC21" s="103" t="n">
        <f aca="false">($X21-W21)/$X21</f>
        <v>0.035</v>
      </c>
    </row>
    <row r="22" customFormat="false" ht="15" hidden="false" customHeight="true" outlineLevel="0" collapsed="false">
      <c r="A22" s="82"/>
      <c r="B22" s="93"/>
      <c r="C22" s="94"/>
      <c r="D22" s="94"/>
      <c r="E22" s="94"/>
      <c r="F22" s="95"/>
      <c r="G22" s="82"/>
      <c r="H22" s="93"/>
      <c r="I22" s="94"/>
      <c r="J22" s="94"/>
      <c r="K22" s="94"/>
      <c r="L22" s="95"/>
      <c r="M22" s="82"/>
      <c r="N22" s="96"/>
      <c r="O22" s="94"/>
      <c r="P22" s="94"/>
      <c r="Q22" s="94"/>
      <c r="R22" s="95"/>
      <c r="S22" s="97" t="s">
        <v>100</v>
      </c>
      <c r="T22" s="107" t="n">
        <v>40</v>
      </c>
      <c r="U22" s="99" t="n">
        <v>37.3</v>
      </c>
      <c r="V22" s="108" t="n">
        <v>37.4</v>
      </c>
      <c r="W22" s="101" t="n">
        <v>38</v>
      </c>
      <c r="X22" s="102" t="n">
        <v>40</v>
      </c>
      <c r="Z22" s="103" t="n">
        <f aca="false">($X22-T22)/$X22</f>
        <v>0</v>
      </c>
      <c r="AA22" s="103" t="n">
        <f aca="false">($X22-U22)/$X22</f>
        <v>0.0675000000000001</v>
      </c>
      <c r="AB22" s="103" t="n">
        <f aca="false">($X22-V22)/$X22</f>
        <v>0.065</v>
      </c>
      <c r="AC22" s="103" t="n">
        <f aca="false">($X22-W22)/$X22</f>
        <v>0.05</v>
      </c>
    </row>
    <row r="23" customFormat="false" ht="15" hidden="false" customHeight="true" outlineLevel="0" collapsed="false">
      <c r="A23" s="82" t="s">
        <v>101</v>
      </c>
      <c r="B23" s="93"/>
      <c r="C23" s="94"/>
      <c r="D23" s="94"/>
      <c r="E23" s="94"/>
      <c r="F23" s="95" t="s">
        <v>102</v>
      </c>
      <c r="G23" s="82" t="s">
        <v>103</v>
      </c>
      <c r="H23" s="93"/>
      <c r="I23" s="94"/>
      <c r="J23" s="94"/>
      <c r="K23" s="94"/>
      <c r="L23" s="95" t="s">
        <v>104</v>
      </c>
      <c r="M23" s="82"/>
      <c r="N23" s="96"/>
      <c r="O23" s="94"/>
      <c r="P23" s="94"/>
      <c r="Q23" s="94"/>
      <c r="R23" s="95"/>
      <c r="S23" s="97" t="s">
        <v>105</v>
      </c>
      <c r="T23" s="107" t="n">
        <v>23.6</v>
      </c>
      <c r="U23" s="99" t="n">
        <v>21.5</v>
      </c>
      <c r="V23" s="108" t="n">
        <v>22.9</v>
      </c>
      <c r="W23" s="101" t="n">
        <v>23.4</v>
      </c>
      <c r="X23" s="102" t="n">
        <v>25</v>
      </c>
      <c r="Z23" s="103" t="n">
        <f aca="false">($X23-T23)/$X23</f>
        <v>0.0559999999999999</v>
      </c>
      <c r="AA23" s="103" t="n">
        <f aca="false">($X23-U23)/$X23</f>
        <v>0.14</v>
      </c>
      <c r="AB23" s="103" t="n">
        <f aca="false">($X23-V23)/$X23</f>
        <v>0.0840000000000001</v>
      </c>
      <c r="AC23" s="103" t="n">
        <f aca="false">($X23-W23)/$X23</f>
        <v>0.0640000000000001</v>
      </c>
    </row>
    <row r="24" customFormat="false" ht="15" hidden="false" customHeight="true" outlineLevel="0" collapsed="false">
      <c r="A24" s="82" t="s">
        <v>106</v>
      </c>
      <c r="B24" s="93"/>
      <c r="C24" s="94"/>
      <c r="D24" s="94"/>
      <c r="E24" s="94"/>
      <c r="F24" s="95" t="s">
        <v>107</v>
      </c>
      <c r="G24" s="82" t="s">
        <v>108</v>
      </c>
      <c r="H24" s="93"/>
      <c r="I24" s="94"/>
      <c r="J24" s="94"/>
      <c r="K24" s="94"/>
      <c r="L24" s="95" t="s">
        <v>109</v>
      </c>
      <c r="M24" s="82"/>
      <c r="N24" s="96"/>
      <c r="O24" s="94"/>
      <c r="P24" s="94"/>
      <c r="Q24" s="94"/>
      <c r="R24" s="95"/>
      <c r="S24" s="97" t="s">
        <v>110</v>
      </c>
      <c r="T24" s="107" t="n">
        <v>23.3</v>
      </c>
      <c r="U24" s="99" t="n">
        <v>22.3</v>
      </c>
      <c r="V24" s="108" t="n">
        <v>21.2</v>
      </c>
      <c r="W24" s="101" t="n">
        <v>23.8</v>
      </c>
      <c r="X24" s="102" t="n">
        <v>25</v>
      </c>
      <c r="Z24" s="103" t="n">
        <f aca="false">($X24-T24)/$X24</f>
        <v>0.068</v>
      </c>
      <c r="AA24" s="103" t="n">
        <f aca="false">($X24-U24)/$X24</f>
        <v>0.108</v>
      </c>
      <c r="AB24" s="103" t="n">
        <f aca="false">($X24-V24)/$X24</f>
        <v>0.152</v>
      </c>
      <c r="AC24" s="103" t="n">
        <f aca="false">($X24-W24)/$X24</f>
        <v>0.048</v>
      </c>
    </row>
    <row r="25" customFormat="false" ht="15" hidden="false" customHeight="true" outlineLevel="0" collapsed="false">
      <c r="A25" s="82" t="s">
        <v>111</v>
      </c>
      <c r="B25" s="83"/>
      <c r="C25" s="83"/>
      <c r="D25" s="93"/>
      <c r="E25" s="94"/>
      <c r="F25" s="95" t="s">
        <v>112</v>
      </c>
      <c r="G25" s="82" t="s">
        <v>113</v>
      </c>
      <c r="H25" s="83"/>
      <c r="I25" s="83"/>
      <c r="J25" s="93"/>
      <c r="K25" s="94"/>
      <c r="L25" s="95" t="s">
        <v>114</v>
      </c>
      <c r="M25" s="116"/>
      <c r="N25" s="84"/>
      <c r="O25" s="84"/>
      <c r="P25" s="84"/>
      <c r="Q25" s="94"/>
      <c r="R25" s="95"/>
      <c r="S25" s="97" t="s">
        <v>115</v>
      </c>
      <c r="T25" s="107" t="n">
        <v>21.5</v>
      </c>
      <c r="U25" s="99" t="n">
        <v>22</v>
      </c>
      <c r="V25" s="108" t="n">
        <v>22.4</v>
      </c>
      <c r="W25" s="101" t="n">
        <v>21.4</v>
      </c>
      <c r="X25" s="102" t="n">
        <v>25</v>
      </c>
      <c r="Z25" s="103" t="n">
        <f aca="false">($X25-T25)/$X25</f>
        <v>0.14</v>
      </c>
      <c r="AA25" s="103" t="n">
        <f aca="false">($X25-U25)/$X25</f>
        <v>0.12</v>
      </c>
      <c r="AB25" s="103" t="n">
        <f aca="false">($X25-V25)/$X25</f>
        <v>0.104</v>
      </c>
      <c r="AC25" s="103" t="n">
        <f aca="false">($X25-W25)/$X25</f>
        <v>0.144</v>
      </c>
    </row>
    <row r="26" customFormat="false" ht="15" hidden="false" customHeight="true" outlineLevel="0" collapsed="false">
      <c r="A26" s="82"/>
      <c r="B26" s="83"/>
      <c r="C26" s="83"/>
      <c r="D26" s="117"/>
      <c r="E26" s="94"/>
      <c r="F26" s="95"/>
      <c r="G26" s="82"/>
      <c r="H26" s="83"/>
      <c r="I26" s="83"/>
      <c r="J26" s="117"/>
      <c r="K26" s="94"/>
      <c r="L26" s="95"/>
      <c r="M26" s="116"/>
      <c r="N26" s="84"/>
      <c r="O26" s="84"/>
      <c r="P26" s="84"/>
      <c r="Q26" s="94"/>
      <c r="R26" s="95"/>
      <c r="S26" s="97" t="s">
        <v>116</v>
      </c>
      <c r="T26" s="107" t="n">
        <v>21.8</v>
      </c>
      <c r="U26" s="99" t="n">
        <v>21.4</v>
      </c>
      <c r="V26" s="108" t="n">
        <v>22.2</v>
      </c>
      <c r="W26" s="101" t="n">
        <v>21.7</v>
      </c>
      <c r="X26" s="102" t="n">
        <v>25</v>
      </c>
      <c r="Z26" s="103" t="n">
        <f aca="false">($X26-T26)/$X26</f>
        <v>0.128</v>
      </c>
      <c r="AA26" s="103" t="n">
        <f aca="false">($X26-U26)/$X26</f>
        <v>0.144</v>
      </c>
      <c r="AB26" s="103" t="n">
        <f aca="false">($X26-V26)/$X26</f>
        <v>0.112</v>
      </c>
      <c r="AC26" s="103" t="n">
        <f aca="false">($X26-W26)/$X26</f>
        <v>0.132</v>
      </c>
    </row>
    <row r="27" customFormat="false" ht="15" hidden="false" customHeight="true" outlineLevel="0" collapsed="false">
      <c r="A27" s="82"/>
      <c r="B27" s="83"/>
      <c r="C27" s="83"/>
      <c r="D27" s="118"/>
      <c r="E27" s="94"/>
      <c r="F27" s="95"/>
      <c r="G27" s="82"/>
      <c r="H27" s="83"/>
      <c r="I27" s="83"/>
      <c r="J27" s="118"/>
      <c r="K27" s="94"/>
      <c r="L27" s="95"/>
      <c r="M27" s="116"/>
      <c r="N27" s="84"/>
      <c r="O27" s="84"/>
      <c r="P27" s="84"/>
      <c r="Q27" s="94"/>
      <c r="R27" s="95"/>
      <c r="S27" s="97" t="s">
        <v>117</v>
      </c>
      <c r="T27" s="107" t="n">
        <v>22.2</v>
      </c>
      <c r="U27" s="99" t="n">
        <v>21.7</v>
      </c>
      <c r="V27" s="108" t="n">
        <v>21.9</v>
      </c>
      <c r="W27" s="101" t="n">
        <v>21.8</v>
      </c>
      <c r="X27" s="102" t="n">
        <v>25</v>
      </c>
      <c r="Z27" s="103" t="n">
        <f aca="false">($X27-T27)/$X27</f>
        <v>0.112</v>
      </c>
      <c r="AA27" s="103" t="n">
        <f aca="false">($X27-U27)/$X27</f>
        <v>0.132</v>
      </c>
      <c r="AB27" s="103" t="n">
        <f aca="false">($X27-V27)/$X27</f>
        <v>0.124</v>
      </c>
      <c r="AC27" s="103" t="n">
        <f aca="false">($X27-W27)/$X27</f>
        <v>0.128</v>
      </c>
    </row>
    <row r="28" customFormat="false" ht="15" hidden="false" customHeight="true" outlineLevel="0" collapsed="false">
      <c r="A28" s="82"/>
      <c r="B28" s="83"/>
      <c r="C28" s="83"/>
      <c r="D28" s="84" t="str">
        <f aca="false">"ET = "&amp;ROUND(D36,0)&amp;" mm"</f>
        <v>ET = 3568 mm</v>
      </c>
      <c r="E28" s="94"/>
      <c r="F28" s="95"/>
      <c r="G28" s="82"/>
      <c r="H28" s="83"/>
      <c r="I28" s="83"/>
      <c r="J28" s="84" t="str">
        <f aca="false">"ET = "&amp;ROUND(J36,0)&amp;" mm"</f>
        <v>ET = 3560 mm</v>
      </c>
      <c r="K28" s="94"/>
      <c r="L28" s="95"/>
      <c r="M28" s="116"/>
      <c r="N28" s="84"/>
      <c r="O28" s="84" t="str">
        <f aca="false">"ΔZL= "&amp;ROUND(N47-R47,1)&amp;" sur "&amp;P45&amp;" soit PB= "&amp;ROUND(P47*100,2)&amp;"%"</f>
        <v>ΔZL= 1457 sur 25524 soit PB= 5,71%</v>
      </c>
      <c r="P28" s="84"/>
      <c r="Q28" s="94"/>
      <c r="R28" s="95"/>
      <c r="S28" s="97" t="s">
        <v>118</v>
      </c>
      <c r="T28" s="107" t="n">
        <v>22.6</v>
      </c>
      <c r="U28" s="99" t="n">
        <v>21.1</v>
      </c>
      <c r="V28" s="108" t="n">
        <v>21.8</v>
      </c>
      <c r="W28" s="101" t="n">
        <v>21.7</v>
      </c>
      <c r="X28" s="102" t="n">
        <v>25</v>
      </c>
      <c r="Z28" s="103" t="n">
        <f aca="false">($X28-T28)/$X28</f>
        <v>0.0959999999999999</v>
      </c>
      <c r="AA28" s="103" t="n">
        <f aca="false">($X28-U28)/$X28</f>
        <v>0.156</v>
      </c>
      <c r="AB28" s="103" t="n">
        <f aca="false">($X28-V28)/$X28</f>
        <v>0.128</v>
      </c>
      <c r="AC28" s="103" t="n">
        <f aca="false">($X28-W28)/$X28</f>
        <v>0.132</v>
      </c>
    </row>
    <row r="29" customFormat="false" ht="15" hidden="false" customHeight="true" outlineLevel="0" collapsed="false">
      <c r="A29" s="37"/>
      <c r="B29" s="68"/>
      <c r="C29" s="68"/>
      <c r="E29" s="68"/>
      <c r="F29" s="119"/>
      <c r="G29" s="51" t="s">
        <v>37</v>
      </c>
      <c r="H29" s="52" t="s">
        <v>38</v>
      </c>
      <c r="I29" s="68"/>
      <c r="J29" s="22"/>
      <c r="K29" s="68"/>
      <c r="L29" s="119"/>
      <c r="M29" s="111"/>
      <c r="N29" s="85"/>
      <c r="O29" s="85"/>
      <c r="P29" s="85"/>
      <c r="Q29" s="85"/>
      <c r="R29" s="86"/>
      <c r="S29" s="97" t="s">
        <v>119</v>
      </c>
      <c r="T29" s="107" t="n">
        <v>24.8</v>
      </c>
      <c r="U29" s="99" t="n">
        <v>21</v>
      </c>
      <c r="V29" s="108" t="n">
        <v>22.5</v>
      </c>
      <c r="W29" s="101" t="n">
        <v>22.3</v>
      </c>
      <c r="X29" s="102" t="n">
        <v>25</v>
      </c>
      <c r="Z29" s="103" t="n">
        <f aca="false">($X29-T29)/$X29</f>
        <v>0.00799999999999997</v>
      </c>
      <c r="AA29" s="103" t="n">
        <f aca="false">($X29-U29)/$X29</f>
        <v>0.16</v>
      </c>
      <c r="AB29" s="103" t="n">
        <f aca="false">($X29-V29)/$X29</f>
        <v>0.1</v>
      </c>
      <c r="AC29" s="103" t="n">
        <f aca="false">($X29-W29)/$X29</f>
        <v>0.108</v>
      </c>
    </row>
    <row r="30" customFormat="false" ht="15" hidden="false" customHeight="true" outlineLevel="0" collapsed="false">
      <c r="A30" s="120" t="s">
        <v>120</v>
      </c>
      <c r="B30" s="121"/>
      <c r="C30" s="122" t="s">
        <v>121</v>
      </c>
      <c r="D30" s="123" t="n">
        <v>500</v>
      </c>
      <c r="E30" s="124" t="s">
        <v>122</v>
      </c>
      <c r="F30" s="125" t="n">
        <v>810</v>
      </c>
      <c r="G30" s="120" t="s">
        <v>120</v>
      </c>
      <c r="H30" s="121"/>
      <c r="I30" s="122" t="s">
        <v>121</v>
      </c>
      <c r="J30" s="123" t="n">
        <v>500</v>
      </c>
      <c r="K30" s="124" t="s">
        <v>122</v>
      </c>
      <c r="L30" s="125" t="n">
        <v>805</v>
      </c>
      <c r="M30" s="111"/>
      <c r="N30" s="22"/>
      <c r="O30" s="22"/>
      <c r="P30" s="22"/>
      <c r="Q30" s="22"/>
      <c r="R30" s="23"/>
      <c r="S30" s="97" t="s">
        <v>123</v>
      </c>
      <c r="T30" s="107" t="n">
        <v>21.5</v>
      </c>
      <c r="U30" s="99" t="n">
        <v>21.1</v>
      </c>
      <c r="V30" s="108" t="n">
        <v>21.5</v>
      </c>
      <c r="W30" s="101" t="n">
        <v>21.7</v>
      </c>
      <c r="X30" s="102" t="n">
        <v>25</v>
      </c>
      <c r="Z30" s="103" t="n">
        <f aca="false">($X30-T30)/$X30</f>
        <v>0.14</v>
      </c>
      <c r="AA30" s="103" t="n">
        <f aca="false">($X30-U30)/$X30</f>
        <v>0.156</v>
      </c>
      <c r="AB30" s="103" t="n">
        <f aca="false">($X30-V30)/$X30</f>
        <v>0.14</v>
      </c>
      <c r="AC30" s="103" t="n">
        <f aca="false">($X30-W30)/$X30</f>
        <v>0.132</v>
      </c>
    </row>
    <row r="31" customFormat="false" ht="15" hidden="false" customHeight="true" outlineLevel="0" collapsed="false">
      <c r="A31" s="126" t="s">
        <v>90</v>
      </c>
      <c r="B31" s="127" t="n">
        <f aca="false">(16755+16756)/2/PI()</f>
        <v>5333.44129795251</v>
      </c>
      <c r="C31" s="128" t="s">
        <v>124</v>
      </c>
      <c r="D31" s="129" t="n">
        <f aca="false">(B42+D30/2)*2</f>
        <v>1297.93333333333</v>
      </c>
      <c r="E31" s="130" t="s">
        <v>125</v>
      </c>
      <c r="F31" s="131" t="n">
        <v>860</v>
      </c>
      <c r="G31" s="126" t="s">
        <v>91</v>
      </c>
      <c r="H31" s="127" t="n">
        <f aca="false">(16759+16760)/2/PI()-0.8</f>
        <v>5333.91453749724</v>
      </c>
      <c r="I31" s="128" t="s">
        <v>124</v>
      </c>
      <c r="J31" s="129" t="n">
        <f aca="false">(H42+J30/2)*2</f>
        <v>1304.13333333333</v>
      </c>
      <c r="K31" s="130" t="s">
        <v>125</v>
      </c>
      <c r="L31" s="131" t="n">
        <v>860.2</v>
      </c>
      <c r="M31" s="111"/>
      <c r="N31" s="22"/>
      <c r="O31" s="22"/>
      <c r="P31" s="22"/>
      <c r="Q31" s="22"/>
      <c r="R31" s="23"/>
      <c r="S31" s="97" t="s">
        <v>126</v>
      </c>
      <c r="T31" s="107" t="n">
        <v>23</v>
      </c>
      <c r="U31" s="99" t="n">
        <v>21.4</v>
      </c>
      <c r="V31" s="108" t="n">
        <v>21.4</v>
      </c>
      <c r="W31" s="101" t="n">
        <v>21.5</v>
      </c>
      <c r="X31" s="102" t="n">
        <v>25</v>
      </c>
      <c r="Z31" s="103" t="n">
        <f aca="false">($X31-T31)/$X31</f>
        <v>0.08</v>
      </c>
      <c r="AA31" s="103" t="n">
        <f aca="false">($X31-U31)/$X31</f>
        <v>0.144</v>
      </c>
      <c r="AB31" s="103" t="n">
        <f aca="false">($X31-V31)/$X31</f>
        <v>0.144</v>
      </c>
      <c r="AC31" s="103" t="n">
        <f aca="false">($X31-W31)/$X31</f>
        <v>0.14</v>
      </c>
    </row>
    <row r="32" customFormat="false" ht="15" hidden="false" customHeight="true" outlineLevel="0" collapsed="false">
      <c r="A32" s="132"/>
      <c r="B32" s="133" t="s">
        <v>127</v>
      </c>
      <c r="C32" s="134" t="s">
        <v>128</v>
      </c>
      <c r="D32" s="135" t="n">
        <f aca="false">(B47+D30/2)*2</f>
        <v>1296</v>
      </c>
      <c r="E32" s="130" t="s">
        <v>129</v>
      </c>
      <c r="F32" s="131" t="n">
        <v>861</v>
      </c>
      <c r="G32" s="132"/>
      <c r="H32" s="133" t="s">
        <v>127</v>
      </c>
      <c r="I32" s="134" t="s">
        <v>128</v>
      </c>
      <c r="J32" s="135" t="n">
        <f aca="false">(H47+J30/2)*2</f>
        <v>1298.6</v>
      </c>
      <c r="K32" s="130" t="s">
        <v>129</v>
      </c>
      <c r="L32" s="131" t="n">
        <v>861</v>
      </c>
      <c r="M32" s="111"/>
      <c r="N32" s="22"/>
      <c r="O32" s="22"/>
      <c r="P32" s="22"/>
      <c r="Q32" s="22"/>
      <c r="R32" s="23"/>
      <c r="S32" s="97" t="s">
        <v>130</v>
      </c>
      <c r="T32" s="107" t="n">
        <v>24</v>
      </c>
      <c r="U32" s="99" t="n">
        <v>22.2</v>
      </c>
      <c r="V32" s="108" t="n">
        <v>20.9</v>
      </c>
      <c r="W32" s="101" t="n">
        <v>20.7</v>
      </c>
      <c r="X32" s="102" t="n">
        <v>25</v>
      </c>
      <c r="Z32" s="103" t="n">
        <f aca="false">($X32-T32)/$X32</f>
        <v>0.04</v>
      </c>
      <c r="AA32" s="103" t="n">
        <f aca="false">($X32-U32)/$X32</f>
        <v>0.112</v>
      </c>
      <c r="AB32" s="103" t="n">
        <f aca="false">($X32-V32)/$X32</f>
        <v>0.164</v>
      </c>
      <c r="AC32" s="103" t="n">
        <f aca="false">($X32-W32)/$X32</f>
        <v>0.172</v>
      </c>
    </row>
    <row r="33" customFormat="false" ht="15" hidden="false" customHeight="true" outlineLevel="0" collapsed="false">
      <c r="A33" s="120" t="s">
        <v>131</v>
      </c>
      <c r="B33" s="121"/>
      <c r="C33" s="122" t="s">
        <v>132</v>
      </c>
      <c r="D33" s="123"/>
      <c r="E33" s="136" t="s">
        <v>133</v>
      </c>
      <c r="F33" s="137" t="n">
        <f aca="false">DEGREES(2*ASIN(D36/(B31+AVERAGE(D31:D32))))</f>
        <v>65.1071241337017</v>
      </c>
      <c r="G33" s="120" t="s">
        <v>131</v>
      </c>
      <c r="H33" s="121"/>
      <c r="I33" s="122" t="s">
        <v>132</v>
      </c>
      <c r="J33" s="123"/>
      <c r="K33" s="136" t="s">
        <v>133</v>
      </c>
      <c r="L33" s="137" t="n">
        <f aca="false">DEGREES(2*ASIN(J36/(H31+AVERAGE(J31:J32))))</f>
        <v>64.9049646810783</v>
      </c>
      <c r="M33" s="111"/>
      <c r="N33" s="22"/>
      <c r="O33" s="22"/>
      <c r="P33" s="22"/>
      <c r="Q33" s="22"/>
      <c r="R33" s="23"/>
      <c r="S33" s="97" t="s">
        <v>134</v>
      </c>
      <c r="T33" s="107" t="n">
        <v>24.2</v>
      </c>
      <c r="U33" s="99" t="n">
        <v>21.2</v>
      </c>
      <c r="V33" s="108" t="n">
        <v>23.3</v>
      </c>
      <c r="W33" s="101" t="n">
        <v>21.5</v>
      </c>
      <c r="X33" s="102" t="n">
        <v>25</v>
      </c>
      <c r="Z33" s="103" t="n">
        <f aca="false">($X33-T33)/$X33</f>
        <v>0.032</v>
      </c>
      <c r="AA33" s="103" t="n">
        <f aca="false">($X33-U33)/$X33</f>
        <v>0.152</v>
      </c>
      <c r="AB33" s="103" t="n">
        <f aca="false">($X33-V33)/$X33</f>
        <v>0.068</v>
      </c>
      <c r="AC33" s="103" t="n">
        <f aca="false">($X33-W33)/$X33</f>
        <v>0.14</v>
      </c>
    </row>
    <row r="34" customFormat="false" ht="15" hidden="false" customHeight="true" outlineLevel="0" collapsed="false">
      <c r="A34" s="138" t="s">
        <v>135</v>
      </c>
      <c r="B34" s="127" t="n">
        <v>277.8</v>
      </c>
      <c r="C34" s="128" t="s">
        <v>136</v>
      </c>
      <c r="D34" s="139" t="n">
        <v>2270.75</v>
      </c>
      <c r="E34" s="52" t="s">
        <v>137</v>
      </c>
      <c r="F34" s="119"/>
      <c r="G34" s="138" t="s">
        <v>135</v>
      </c>
      <c r="H34" s="127" t="n">
        <v>278.6</v>
      </c>
      <c r="I34" s="128" t="s">
        <v>136</v>
      </c>
      <c r="J34" s="140" t="n">
        <v>2259.2</v>
      </c>
      <c r="K34" s="68" t="s">
        <v>137</v>
      </c>
      <c r="L34" s="119"/>
      <c r="M34" s="111"/>
      <c r="N34" s="22"/>
      <c r="O34" s="22"/>
      <c r="P34" s="22"/>
      <c r="Q34" s="22"/>
      <c r="R34" s="23"/>
      <c r="S34" s="97" t="s">
        <v>138</v>
      </c>
      <c r="T34" s="107" t="n">
        <v>22</v>
      </c>
      <c r="U34" s="99" t="n">
        <v>22.6</v>
      </c>
      <c r="V34" s="108" t="n">
        <v>22.2</v>
      </c>
      <c r="W34" s="101" t="n">
        <v>21.6</v>
      </c>
      <c r="X34" s="102" t="n">
        <v>25</v>
      </c>
      <c r="Z34" s="103" t="n">
        <f aca="false">($X34-T34)/$X34</f>
        <v>0.12</v>
      </c>
      <c r="AA34" s="103" t="n">
        <f aca="false">($X34-U34)/$X34</f>
        <v>0.0959999999999999</v>
      </c>
      <c r="AB34" s="103" t="n">
        <f aca="false">($X34-V34)/$X34</f>
        <v>0.112</v>
      </c>
      <c r="AC34" s="103" t="n">
        <f aca="false">($X34-W34)/$X34</f>
        <v>0.136</v>
      </c>
    </row>
    <row r="35" customFormat="false" ht="15" hidden="false" customHeight="true" outlineLevel="0" collapsed="false">
      <c r="A35" s="138" t="s">
        <v>139</v>
      </c>
      <c r="B35" s="127" t="n">
        <v>278.1</v>
      </c>
      <c r="C35" s="130" t="s">
        <v>140</v>
      </c>
      <c r="D35" s="139" t="n">
        <v>2270.8</v>
      </c>
      <c r="E35" s="141" t="s">
        <v>141</v>
      </c>
      <c r="F35" s="141"/>
      <c r="G35" s="138" t="s">
        <v>139</v>
      </c>
      <c r="H35" s="127" t="n">
        <v>278.2</v>
      </c>
      <c r="I35" s="130" t="s">
        <v>140</v>
      </c>
      <c r="J35" s="140" t="n">
        <v>2259.05</v>
      </c>
      <c r="K35" s="141" t="s">
        <v>141</v>
      </c>
      <c r="L35" s="141"/>
      <c r="M35" s="111"/>
      <c r="N35" s="22"/>
      <c r="O35" s="22"/>
      <c r="P35" s="22"/>
      <c r="Q35" s="22"/>
      <c r="R35" s="23"/>
      <c r="S35" s="97" t="s">
        <v>142</v>
      </c>
      <c r="T35" s="107" t="n">
        <v>21</v>
      </c>
      <c r="U35" s="99" t="n">
        <v>22.3</v>
      </c>
      <c r="V35" s="108" t="n">
        <v>23</v>
      </c>
      <c r="W35" s="101" t="n">
        <v>20.8</v>
      </c>
      <c r="X35" s="102" t="n">
        <v>25</v>
      </c>
      <c r="Z35" s="103" t="n">
        <f aca="false">($X35-T35)/$X35</f>
        <v>0.16</v>
      </c>
      <c r="AA35" s="103" t="n">
        <f aca="false">($X35-U35)/$X35</f>
        <v>0.108</v>
      </c>
      <c r="AB35" s="103" t="n">
        <f aca="false">($X35-V35)/$X35</f>
        <v>0.08</v>
      </c>
      <c r="AC35" s="103" t="n">
        <f aca="false">($X35-W35)/$X35</f>
        <v>0.168</v>
      </c>
    </row>
    <row r="36" customFormat="false" ht="15" hidden="false" customHeight="true" outlineLevel="0" collapsed="false">
      <c r="A36" s="138" t="s">
        <v>143</v>
      </c>
      <c r="B36" s="127" t="n">
        <v>277.6</v>
      </c>
      <c r="C36" s="136" t="s">
        <v>144</v>
      </c>
      <c r="D36" s="142" t="n">
        <f aca="false">(AVERAGE(D34:D35)+D32/2+D31/2)</f>
        <v>3567.74166666667</v>
      </c>
      <c r="E36" s="68"/>
      <c r="F36" s="119"/>
      <c r="G36" s="138" t="s">
        <v>143</v>
      </c>
      <c r="H36" s="127" t="n">
        <v>278.3</v>
      </c>
      <c r="I36" s="136" t="s">
        <v>144</v>
      </c>
      <c r="J36" s="142" t="n">
        <f aca="false">(AVERAGE(J34:J35)+J32/2+J31/2)</f>
        <v>3560.49166666667</v>
      </c>
      <c r="K36" s="68"/>
      <c r="L36" s="119"/>
      <c r="M36" s="120" t="s">
        <v>145</v>
      </c>
      <c r="N36" s="143"/>
      <c r="O36" s="144" t="s">
        <v>146</v>
      </c>
      <c r="P36" s="144"/>
      <c r="Q36" s="143" t="s">
        <v>147</v>
      </c>
      <c r="R36" s="145"/>
      <c r="S36" s="97" t="s">
        <v>148</v>
      </c>
      <c r="T36" s="107" t="n">
        <v>21.3</v>
      </c>
      <c r="U36" s="99" t="n">
        <v>20.5</v>
      </c>
      <c r="V36" s="108" t="n">
        <v>21.4</v>
      </c>
      <c r="W36" s="101" t="n">
        <v>22</v>
      </c>
      <c r="X36" s="102" t="n">
        <v>25</v>
      </c>
      <c r="Z36" s="103" t="n">
        <f aca="false">($X36-T36)/$X36</f>
        <v>0.148</v>
      </c>
      <c r="AA36" s="103" t="n">
        <f aca="false">($X36-U36)/$X36</f>
        <v>0.18</v>
      </c>
      <c r="AB36" s="103" t="n">
        <f aca="false">($X36-V36)/$X36</f>
        <v>0.144</v>
      </c>
      <c r="AC36" s="103" t="n">
        <f aca="false">($X36-W36)/$X36</f>
        <v>0.12</v>
      </c>
    </row>
    <row r="37" customFormat="false" ht="15" hidden="false" customHeight="true" outlineLevel="0" collapsed="false">
      <c r="A37" s="146" t="s">
        <v>149</v>
      </c>
      <c r="B37" s="142" t="n">
        <f aca="false">+AVERAGE(B34:B36)</f>
        <v>277.833333333333</v>
      </c>
      <c r="C37" s="52"/>
      <c r="D37" s="68"/>
      <c r="E37" s="68"/>
      <c r="F37" s="119"/>
      <c r="G37" s="146" t="s">
        <v>149</v>
      </c>
      <c r="H37" s="142" t="n">
        <f aca="false">+AVERAGE(H34:H36)</f>
        <v>278.366666666667</v>
      </c>
      <c r="I37" s="68"/>
      <c r="J37" s="68"/>
      <c r="K37" s="68"/>
      <c r="L37" s="119"/>
      <c r="M37" s="126" t="s">
        <v>90</v>
      </c>
      <c r="N37" s="147" t="n">
        <f aca="false">B31</f>
        <v>5333.44129795251</v>
      </c>
      <c r="O37" s="148" t="s">
        <v>150</v>
      </c>
      <c r="P37" s="149" t="n">
        <f aca="false">26534+870</f>
        <v>27404</v>
      </c>
      <c r="Q37" s="150" t="s">
        <v>91</v>
      </c>
      <c r="R37" s="151" t="n">
        <f aca="false">H31</f>
        <v>5333.91453749724</v>
      </c>
      <c r="S37" s="97" t="s">
        <v>151</v>
      </c>
      <c r="T37" s="107" t="n">
        <v>24.2</v>
      </c>
      <c r="U37" s="99" t="n">
        <v>22.7</v>
      </c>
      <c r="V37" s="108" t="n">
        <v>22</v>
      </c>
      <c r="W37" s="101" t="n">
        <v>21.1</v>
      </c>
      <c r="X37" s="102" t="n">
        <v>25</v>
      </c>
      <c r="Z37" s="103" t="n">
        <f aca="false">($X37-T37)/$X37</f>
        <v>0.032</v>
      </c>
      <c r="AA37" s="103" t="n">
        <f aca="false">($X37-U37)/$X37</f>
        <v>0.092</v>
      </c>
      <c r="AB37" s="103" t="n">
        <f aca="false">($X37-V37)/$X37</f>
        <v>0.12</v>
      </c>
      <c r="AC37" s="103" t="n">
        <f aca="false">($X37-W37)/$X37</f>
        <v>0.156</v>
      </c>
    </row>
    <row r="38" customFormat="false" ht="15" hidden="false" customHeight="true" outlineLevel="0" collapsed="false">
      <c r="A38" s="120" t="s">
        <v>152</v>
      </c>
      <c r="B38" s="152"/>
      <c r="C38" s="52"/>
      <c r="D38" s="153" t="s">
        <v>153</v>
      </c>
      <c r="E38" s="68"/>
      <c r="F38" s="119"/>
      <c r="G38" s="120" t="s">
        <v>152</v>
      </c>
      <c r="H38" s="152"/>
      <c r="I38" s="68"/>
      <c r="J38" s="153" t="s">
        <v>153</v>
      </c>
      <c r="K38" s="68"/>
      <c r="L38" s="119"/>
      <c r="M38" s="154" t="s">
        <v>154</v>
      </c>
      <c r="N38" s="155"/>
      <c r="O38" s="156" t="s">
        <v>155</v>
      </c>
      <c r="P38" s="156"/>
      <c r="Q38" s="155" t="s">
        <v>156</v>
      </c>
      <c r="R38" s="157"/>
      <c r="S38" s="97" t="s">
        <v>157</v>
      </c>
      <c r="T38" s="107" t="n">
        <v>23.8</v>
      </c>
      <c r="U38" s="99" t="n">
        <v>22.8</v>
      </c>
      <c r="V38" s="108" t="n">
        <v>20.6</v>
      </c>
      <c r="W38" s="101" t="n">
        <v>21.7</v>
      </c>
      <c r="X38" s="102" t="n">
        <v>25</v>
      </c>
      <c r="Z38" s="103" t="n">
        <f aca="false">($X38-T38)/$X38</f>
        <v>0.048</v>
      </c>
      <c r="AA38" s="103" t="n">
        <f aca="false">($X38-U38)/$X38</f>
        <v>0.088</v>
      </c>
      <c r="AB38" s="103" t="n">
        <f aca="false">($X38-V38)/$X38</f>
        <v>0.176</v>
      </c>
      <c r="AC38" s="103" t="n">
        <f aca="false">($X38-W38)/$X38</f>
        <v>0.132</v>
      </c>
    </row>
    <row r="39" customFormat="false" ht="15" hidden="false" customHeight="true" outlineLevel="0" collapsed="false">
      <c r="A39" s="138" t="s">
        <v>158</v>
      </c>
      <c r="B39" s="127" t="n">
        <v>398.7</v>
      </c>
      <c r="C39" s="52"/>
      <c r="D39" s="153"/>
      <c r="E39" s="68"/>
      <c r="F39" s="119"/>
      <c r="G39" s="138" t="s">
        <v>158</v>
      </c>
      <c r="H39" s="127" t="n">
        <v>402</v>
      </c>
      <c r="I39" s="68"/>
      <c r="J39" s="153"/>
      <c r="K39" s="68"/>
      <c r="L39" s="119"/>
      <c r="M39" s="158" t="s">
        <v>159</v>
      </c>
      <c r="N39" s="159" t="n">
        <v>1721.11</v>
      </c>
      <c r="O39" s="160" t="s">
        <v>160</v>
      </c>
      <c r="P39" s="161" t="n">
        <f aca="false">(-R39-R37/2+N39+N37/2)/P37</f>
        <v>0.0566995102987751</v>
      </c>
      <c r="Q39" s="162" t="s">
        <v>161</v>
      </c>
      <c r="R39" s="163" t="n">
        <v>167.08</v>
      </c>
      <c r="S39" s="97" t="s">
        <v>162</v>
      </c>
      <c r="T39" s="107" t="n">
        <v>21.1</v>
      </c>
      <c r="U39" s="99" t="n">
        <v>20.5</v>
      </c>
      <c r="V39" s="108" t="n">
        <v>20.4</v>
      </c>
      <c r="W39" s="101" t="n">
        <v>21.9</v>
      </c>
      <c r="X39" s="102" t="n">
        <v>25</v>
      </c>
      <c r="Z39" s="103" t="n">
        <f aca="false">($X39-T39)/$X39</f>
        <v>0.156</v>
      </c>
      <c r="AA39" s="103" t="n">
        <f aca="false">($X39-U39)/$X39</f>
        <v>0.18</v>
      </c>
      <c r="AB39" s="103" t="n">
        <f aca="false">($X39-V39)/$X39</f>
        <v>0.184</v>
      </c>
      <c r="AC39" s="103" t="n">
        <f aca="false">($X39-W39)/$X39</f>
        <v>0.124</v>
      </c>
    </row>
    <row r="40" customFormat="false" ht="15" hidden="false" customHeight="true" outlineLevel="0" collapsed="false">
      <c r="A40" s="138" t="s">
        <v>163</v>
      </c>
      <c r="B40" s="127" t="n">
        <v>399</v>
      </c>
      <c r="C40" s="52"/>
      <c r="D40" s="153"/>
      <c r="E40" s="68"/>
      <c r="F40" s="119"/>
      <c r="G40" s="138" t="s">
        <v>163</v>
      </c>
      <c r="H40" s="127" t="n">
        <v>402</v>
      </c>
      <c r="I40" s="68"/>
      <c r="J40" s="153"/>
      <c r="K40" s="68"/>
      <c r="L40" s="119"/>
      <c r="M40" s="164" t="s">
        <v>164</v>
      </c>
      <c r="N40" s="165"/>
      <c r="O40" s="166" t="s">
        <v>165</v>
      </c>
      <c r="P40" s="166"/>
      <c r="Q40" s="165" t="s">
        <v>166</v>
      </c>
      <c r="R40" s="167"/>
      <c r="S40" s="97" t="s">
        <v>167</v>
      </c>
      <c r="T40" s="107" t="n">
        <v>20.9</v>
      </c>
      <c r="U40" s="99" t="n">
        <v>21</v>
      </c>
      <c r="V40" s="108" t="n">
        <v>20.3</v>
      </c>
      <c r="W40" s="101" t="n">
        <v>22</v>
      </c>
      <c r="X40" s="102" t="n">
        <v>25</v>
      </c>
      <c r="Z40" s="103" t="n">
        <f aca="false">($X40-T40)/$X40</f>
        <v>0.164</v>
      </c>
      <c r="AA40" s="103" t="n">
        <f aca="false">($X40-U40)/$X40</f>
        <v>0.16</v>
      </c>
      <c r="AB40" s="103" t="n">
        <f aca="false">($X40-V40)/$X40</f>
        <v>0.188</v>
      </c>
      <c r="AC40" s="103" t="n">
        <f aca="false">($X40-W40)/$X40</f>
        <v>0.12</v>
      </c>
    </row>
    <row r="41" customFormat="false" ht="15" hidden="false" customHeight="true" outlineLevel="0" collapsed="false">
      <c r="A41" s="138" t="s">
        <v>168</v>
      </c>
      <c r="B41" s="127" t="n">
        <v>399.2</v>
      </c>
      <c r="C41" s="52"/>
      <c r="D41" s="153"/>
      <c r="E41" s="68"/>
      <c r="F41" s="119"/>
      <c r="G41" s="138" t="s">
        <v>168</v>
      </c>
      <c r="H41" s="127" t="n">
        <v>402.2</v>
      </c>
      <c r="I41" s="68"/>
      <c r="J41" s="153"/>
      <c r="K41" s="68"/>
      <c r="L41" s="119"/>
      <c r="M41" s="168" t="s">
        <v>169</v>
      </c>
      <c r="N41" s="169" t="n">
        <v>70</v>
      </c>
      <c r="O41" s="148" t="s">
        <v>170</v>
      </c>
      <c r="P41" s="170" t="n">
        <f aca="false">P37-1876</f>
        <v>25528</v>
      </c>
      <c r="Q41" s="171" t="s">
        <v>171</v>
      </c>
      <c r="R41" s="172" t="n">
        <v>70</v>
      </c>
      <c r="S41" s="97" t="s">
        <v>172</v>
      </c>
      <c r="T41" s="107" t="n">
        <v>22.5</v>
      </c>
      <c r="U41" s="99" t="n">
        <v>22</v>
      </c>
      <c r="V41" s="108" t="n">
        <v>19.6</v>
      </c>
      <c r="W41" s="101" t="n">
        <v>23.5</v>
      </c>
      <c r="X41" s="102" t="n">
        <v>25</v>
      </c>
      <c r="Z41" s="103" t="n">
        <f aca="false">($X41-T41)/$X41</f>
        <v>0.1</v>
      </c>
      <c r="AA41" s="103" t="n">
        <f aca="false">($X41-U41)/$X41</f>
        <v>0.12</v>
      </c>
      <c r="AB41" s="103" t="n">
        <f aca="false">($X41-V41)/$X41</f>
        <v>0.216</v>
      </c>
      <c r="AC41" s="103" t="n">
        <f aca="false">($X41-W41)/$X41</f>
        <v>0.06</v>
      </c>
    </row>
    <row r="42" customFormat="false" ht="15" hidden="false" customHeight="true" outlineLevel="0" collapsed="false">
      <c r="A42" s="146" t="s">
        <v>173</v>
      </c>
      <c r="B42" s="142" t="n">
        <f aca="false">+AVERAGE(B39:B41)</f>
        <v>398.966666666667</v>
      </c>
      <c r="C42" s="52"/>
      <c r="D42" s="153"/>
      <c r="E42" s="68"/>
      <c r="F42" s="119"/>
      <c r="G42" s="146" t="s">
        <v>173</v>
      </c>
      <c r="H42" s="142" t="n">
        <f aca="false">+AVERAGE(H39:H41)</f>
        <v>402.066666666667</v>
      </c>
      <c r="I42" s="68"/>
      <c r="J42" s="153"/>
      <c r="K42" s="68"/>
      <c r="L42" s="119"/>
      <c r="M42" s="154" t="s">
        <v>174</v>
      </c>
      <c r="N42" s="155"/>
      <c r="O42" s="173" t="s">
        <v>175</v>
      </c>
      <c r="P42" s="174"/>
      <c r="Q42" s="155" t="s">
        <v>176</v>
      </c>
      <c r="R42" s="157"/>
      <c r="S42" s="97" t="s">
        <v>177</v>
      </c>
      <c r="T42" s="107" t="n">
        <v>21.5</v>
      </c>
      <c r="U42" s="99" t="n">
        <v>21</v>
      </c>
      <c r="V42" s="108" t="n">
        <v>19.6</v>
      </c>
      <c r="W42" s="101" t="n">
        <v>20.6</v>
      </c>
      <c r="X42" s="102" t="n">
        <v>25</v>
      </c>
      <c r="Z42" s="103" t="n">
        <f aca="false">($X42-T42)/$X42</f>
        <v>0.14</v>
      </c>
      <c r="AA42" s="103" t="n">
        <f aca="false">($X42-U42)/$X42</f>
        <v>0.16</v>
      </c>
      <c r="AB42" s="103" t="n">
        <f aca="false">($X42-V42)/$X42</f>
        <v>0.216</v>
      </c>
      <c r="AC42" s="103" t="n">
        <f aca="false">($X42-W42)/$X42</f>
        <v>0.176</v>
      </c>
    </row>
    <row r="43" customFormat="false" ht="15" hidden="false" customHeight="true" outlineLevel="0" collapsed="false">
      <c r="A43" s="120" t="s">
        <v>178</v>
      </c>
      <c r="B43" s="152"/>
      <c r="C43" s="52"/>
      <c r="D43" s="153"/>
      <c r="E43" s="68"/>
      <c r="F43" s="119"/>
      <c r="G43" s="120" t="s">
        <v>178</v>
      </c>
      <c r="H43" s="152"/>
      <c r="I43" s="68"/>
      <c r="J43" s="153"/>
      <c r="K43" s="68"/>
      <c r="L43" s="119"/>
      <c r="M43" s="158" t="s">
        <v>179</v>
      </c>
      <c r="N43" s="159" t="n">
        <v>1912.41</v>
      </c>
      <c r="O43" s="160" t="s">
        <v>180</v>
      </c>
      <c r="P43" s="161" t="n">
        <f aca="false">(-R43-R41+N43+N41)/P41</f>
        <v>0.0577334691319336</v>
      </c>
      <c r="Q43" s="162" t="s">
        <v>181</v>
      </c>
      <c r="R43" s="163" t="n">
        <v>438.59</v>
      </c>
      <c r="S43" s="97" t="s">
        <v>182</v>
      </c>
      <c r="T43" s="107" t="n">
        <v>37.5</v>
      </c>
      <c r="U43" s="99" t="n">
        <v>36.1</v>
      </c>
      <c r="V43" s="108" t="n">
        <v>37.4</v>
      </c>
      <c r="W43" s="101" t="n">
        <v>36.7</v>
      </c>
      <c r="X43" s="102" t="n">
        <v>40</v>
      </c>
      <c r="Z43" s="103" t="n">
        <f aca="false">($X43-T43)/$X43</f>
        <v>0.0625</v>
      </c>
      <c r="AA43" s="103" t="n">
        <f aca="false">($X43-U43)/$X43</f>
        <v>0.0975</v>
      </c>
      <c r="AB43" s="103" t="n">
        <f aca="false">($X43-V43)/$X43</f>
        <v>0.065</v>
      </c>
      <c r="AC43" s="103" t="n">
        <f aca="false">($X43-W43)/$X43</f>
        <v>0.0824999999999999</v>
      </c>
    </row>
    <row r="44" customFormat="false" ht="15" hidden="false" customHeight="true" outlineLevel="0" collapsed="false">
      <c r="A44" s="138" t="s">
        <v>183</v>
      </c>
      <c r="B44" s="127" t="n">
        <v>397.8</v>
      </c>
      <c r="C44" s="52"/>
      <c r="D44" s="68"/>
      <c r="E44" s="175" t="s">
        <v>184</v>
      </c>
      <c r="F44" s="119"/>
      <c r="G44" s="138" t="s">
        <v>183</v>
      </c>
      <c r="H44" s="127" t="n">
        <v>399.1</v>
      </c>
      <c r="I44" s="68"/>
      <c r="J44" s="68"/>
      <c r="K44" s="175" t="s">
        <v>184</v>
      </c>
      <c r="L44" s="119"/>
      <c r="M44" s="120" t="s">
        <v>185</v>
      </c>
      <c r="N44" s="143"/>
      <c r="O44" s="176" t="s">
        <v>186</v>
      </c>
      <c r="P44" s="176"/>
      <c r="Q44" s="124" t="s">
        <v>187</v>
      </c>
      <c r="R44" s="145"/>
      <c r="S44" s="97" t="s">
        <v>188</v>
      </c>
      <c r="T44" s="107" t="n">
        <v>66.2</v>
      </c>
      <c r="U44" s="99" t="n">
        <v>67</v>
      </c>
      <c r="V44" s="108" t="n">
        <v>66.6</v>
      </c>
      <c r="W44" s="101" t="n">
        <v>65.8</v>
      </c>
      <c r="X44" s="102" t="n">
        <v>70</v>
      </c>
      <c r="Z44" s="103" t="n">
        <f aca="false">($X44-T44)/$X44</f>
        <v>0.0542857142857142</v>
      </c>
      <c r="AA44" s="103" t="n">
        <f aca="false">($X44-U44)/$X44</f>
        <v>0.0428571428571429</v>
      </c>
      <c r="AB44" s="103" t="n">
        <f aca="false">($X44-V44)/$X44</f>
        <v>0.0485714285714287</v>
      </c>
      <c r="AC44" s="103" t="n">
        <f aca="false">($X44-W44)/$X44</f>
        <v>0.06</v>
      </c>
    </row>
    <row r="45" customFormat="false" ht="15" hidden="false" customHeight="true" outlineLevel="0" collapsed="false">
      <c r="A45" s="138" t="s">
        <v>189</v>
      </c>
      <c r="B45" s="127" t="n">
        <v>398</v>
      </c>
      <c r="C45" s="52"/>
      <c r="D45" s="68"/>
      <c r="E45" s="175"/>
      <c r="F45" s="119"/>
      <c r="G45" s="138" t="s">
        <v>189</v>
      </c>
      <c r="H45" s="127" t="n">
        <v>399.6</v>
      </c>
      <c r="I45" s="68"/>
      <c r="J45" s="68"/>
      <c r="K45" s="175"/>
      <c r="L45" s="119"/>
      <c r="M45" s="126" t="s">
        <v>190</v>
      </c>
      <c r="N45" s="177" t="n">
        <v>0</v>
      </c>
      <c r="O45" s="148" t="s">
        <v>191</v>
      </c>
      <c r="P45" s="178" t="n">
        <v>25524</v>
      </c>
      <c r="Q45" s="179" t="s">
        <v>192</v>
      </c>
      <c r="R45" s="131" t="n">
        <v>0</v>
      </c>
      <c r="S45" s="97" t="s">
        <v>193</v>
      </c>
      <c r="T45" s="107" t="n">
        <v>66.1</v>
      </c>
      <c r="U45" s="99" t="n">
        <v>66.5</v>
      </c>
      <c r="V45" s="108" t="n">
        <v>67.4</v>
      </c>
      <c r="W45" s="101" t="n">
        <v>66.8</v>
      </c>
      <c r="X45" s="102" t="n">
        <v>70</v>
      </c>
      <c r="Z45" s="103" t="n">
        <f aca="false">($X45-T45)/$X45</f>
        <v>0.0557142857142858</v>
      </c>
      <c r="AA45" s="103" t="n">
        <f aca="false">($X45-U45)/$X45</f>
        <v>0.05</v>
      </c>
      <c r="AB45" s="103" t="n">
        <f aca="false">($X45-V45)/$X45</f>
        <v>0.0371428571428571</v>
      </c>
      <c r="AC45" s="103" t="n">
        <f aca="false">($X45-W45)/$X45</f>
        <v>0.0457142857142858</v>
      </c>
    </row>
    <row r="46" customFormat="false" ht="15" hidden="false" customHeight="true" outlineLevel="0" collapsed="false">
      <c r="A46" s="138" t="s">
        <v>194</v>
      </c>
      <c r="B46" s="127" t="n">
        <v>398.2</v>
      </c>
      <c r="C46" s="52"/>
      <c r="D46" s="68"/>
      <c r="E46" s="175"/>
      <c r="F46" s="119"/>
      <c r="G46" s="138" t="s">
        <v>194</v>
      </c>
      <c r="H46" s="127" t="n">
        <v>399.2</v>
      </c>
      <c r="I46" s="68"/>
      <c r="J46" s="68"/>
      <c r="K46" s="175"/>
      <c r="L46" s="119"/>
      <c r="M46" s="154" t="s">
        <v>195</v>
      </c>
      <c r="N46" s="155"/>
      <c r="O46" s="173" t="s">
        <v>196</v>
      </c>
      <c r="P46" s="173"/>
      <c r="Q46" s="180" t="s">
        <v>197</v>
      </c>
      <c r="R46" s="157"/>
      <c r="S46" s="97" t="s">
        <v>198</v>
      </c>
      <c r="T46" s="107" t="n">
        <v>30.1</v>
      </c>
      <c r="U46" s="99" t="n">
        <v>18.9</v>
      </c>
      <c r="V46" s="108" t="n">
        <v>32</v>
      </c>
      <c r="W46" s="101" t="n">
        <v>30.2</v>
      </c>
      <c r="X46" s="102" t="n">
        <v>38</v>
      </c>
      <c r="Z46" s="103" t="n">
        <f aca="false">($X46-T46)/$X46</f>
        <v>0.207894736842105</v>
      </c>
      <c r="AA46" s="103" t="n">
        <f aca="false">($X46-U46)/$X46</f>
        <v>0.502631578947368</v>
      </c>
      <c r="AB46" s="103" t="n">
        <f aca="false">($X46-V46)/$X46</f>
        <v>0.157894736842105</v>
      </c>
      <c r="AC46" s="103" t="n">
        <f aca="false">($X46-W46)/$X46</f>
        <v>0.205263157894737</v>
      </c>
    </row>
    <row r="47" customFormat="false" ht="15" hidden="false" customHeight="true" outlineLevel="0" collapsed="false">
      <c r="A47" s="181" t="s">
        <v>199</v>
      </c>
      <c r="B47" s="182" t="n">
        <f aca="false">+AVERAGE(B44:B46)</f>
        <v>398</v>
      </c>
      <c r="C47" s="52"/>
      <c r="D47" s="183"/>
      <c r="E47" s="183"/>
      <c r="F47" s="184"/>
      <c r="G47" s="181" t="s">
        <v>199</v>
      </c>
      <c r="H47" s="182" t="n">
        <f aca="false">+AVERAGE(H44:H46)</f>
        <v>399.3</v>
      </c>
      <c r="I47" s="183"/>
      <c r="J47" s="183"/>
      <c r="K47" s="183"/>
      <c r="L47" s="184"/>
      <c r="M47" s="185" t="s">
        <v>200</v>
      </c>
      <c r="N47" s="186" t="n">
        <v>1456.98</v>
      </c>
      <c r="O47" s="187" t="s">
        <v>201</v>
      </c>
      <c r="P47" s="188" t="n">
        <f aca="false">(-R47-R45+N47+N45)/P45</f>
        <v>0.0570827456511519</v>
      </c>
      <c r="Q47" s="189" t="s">
        <v>202</v>
      </c>
      <c r="R47" s="190" t="n">
        <v>0</v>
      </c>
      <c r="S47" s="97" t="s">
        <v>203</v>
      </c>
      <c r="T47" s="107" t="n">
        <v>22.7</v>
      </c>
      <c r="U47" s="99" t="n">
        <v>22.2</v>
      </c>
      <c r="V47" s="108" t="n">
        <v>22.7</v>
      </c>
      <c r="W47" s="101" t="n">
        <v>22.7</v>
      </c>
      <c r="X47" s="102" t="n">
        <v>25</v>
      </c>
      <c r="Z47" s="103" t="n">
        <f aca="false">($X47-T47)/$X47</f>
        <v>0.092</v>
      </c>
      <c r="AA47" s="103" t="n">
        <f aca="false">($X47-U47)/$X47</f>
        <v>0.112</v>
      </c>
      <c r="AB47" s="103" t="n">
        <f aca="false">($X47-V47)/$X47</f>
        <v>0.092</v>
      </c>
      <c r="AC47" s="103" t="n">
        <f aca="false">($X47-W47)/$X47</f>
        <v>0.092</v>
      </c>
    </row>
    <row r="48" customFormat="false" ht="15" hidden="false" customHeight="true" outlineLevel="0" collapsed="false">
      <c r="A48" s="32" t="s">
        <v>22</v>
      </c>
      <c r="B48" s="39" t="n">
        <v>2</v>
      </c>
      <c r="C48" s="34" t="s">
        <v>23</v>
      </c>
      <c r="D48" s="35" t="str">
        <f aca="false">VLOOKUP(B48,inter,2,0)</f>
        <v>&lt; 1 an</v>
      </c>
      <c r="E48" s="34" t="s">
        <v>24</v>
      </c>
      <c r="F48" s="36" t="str">
        <f aca="false">VLOOKUP(B48,surv,3,0)</f>
        <v>Mensuelle</v>
      </c>
      <c r="G48" s="32" t="s">
        <v>22</v>
      </c>
      <c r="H48" s="39" t="n">
        <v>2</v>
      </c>
      <c r="I48" s="34" t="s">
        <v>23</v>
      </c>
      <c r="J48" s="35" t="str">
        <f aca="false">VLOOKUP(H48,inter,2,0)</f>
        <v>&lt; 1 an</v>
      </c>
      <c r="K48" s="34" t="s">
        <v>24</v>
      </c>
      <c r="L48" s="36" t="str">
        <f aca="false">VLOOKUP(H48,surv,3,0)</f>
        <v>Mensuelle</v>
      </c>
      <c r="M48" s="32" t="s">
        <v>22</v>
      </c>
      <c r="N48" s="39" t="n">
        <v>1</v>
      </c>
      <c r="O48" s="34" t="s">
        <v>23</v>
      </c>
      <c r="P48" s="35" t="str">
        <f aca="false">VLOOKUP(N48,inter,2,0)</f>
        <v>+ 1 an</v>
      </c>
      <c r="Q48" s="34" t="s">
        <v>24</v>
      </c>
      <c r="R48" s="36" t="str">
        <f aca="false">VLOOKUP(N48,surv,3,0)</f>
        <v>Annuelle</v>
      </c>
      <c r="S48" s="97" t="s">
        <v>204</v>
      </c>
      <c r="T48" s="107" t="n">
        <v>22.8</v>
      </c>
      <c r="U48" s="99" t="n">
        <v>22.3</v>
      </c>
      <c r="V48" s="108" t="n">
        <v>22.7</v>
      </c>
      <c r="W48" s="101" t="n">
        <v>22.5</v>
      </c>
      <c r="X48" s="102" t="n">
        <v>25</v>
      </c>
      <c r="Z48" s="103" t="n">
        <f aca="false">($X48-T48)/$X48</f>
        <v>0.088</v>
      </c>
      <c r="AA48" s="103" t="n">
        <f aca="false">($X48-U48)/$X48</f>
        <v>0.108</v>
      </c>
      <c r="AB48" s="103" t="n">
        <f aca="false">($X48-V48)/$X48</f>
        <v>0.092</v>
      </c>
      <c r="AC48" s="103" t="n">
        <f aca="false">($X48-W48)/$X48</f>
        <v>0.1</v>
      </c>
    </row>
    <row r="49" customFormat="false" ht="15" hidden="false" customHeight="true" outlineLevel="0" collapsed="false">
      <c r="A49" s="37" t="s">
        <v>205</v>
      </c>
      <c r="B49" s="30" t="s">
        <v>206</v>
      </c>
      <c r="C49" s="30"/>
      <c r="D49" s="30"/>
      <c r="E49" s="30"/>
      <c r="F49" s="30"/>
      <c r="G49" s="37" t="s">
        <v>205</v>
      </c>
      <c r="H49" s="30" t="s">
        <v>207</v>
      </c>
      <c r="I49" s="30"/>
      <c r="J49" s="30"/>
      <c r="K49" s="30"/>
      <c r="L49" s="30"/>
      <c r="M49" s="37" t="s">
        <v>205</v>
      </c>
      <c r="N49" s="50" t="s">
        <v>208</v>
      </c>
      <c r="O49" s="50"/>
      <c r="P49" s="50"/>
      <c r="Q49" s="50"/>
      <c r="R49" s="50"/>
      <c r="S49" s="97" t="s">
        <v>209</v>
      </c>
      <c r="T49" s="107" t="n">
        <v>23.2</v>
      </c>
      <c r="U49" s="99" t="n">
        <v>22.3</v>
      </c>
      <c r="V49" s="108" t="n">
        <v>22.5</v>
      </c>
      <c r="W49" s="101" t="n">
        <v>22.6</v>
      </c>
      <c r="X49" s="102" t="n">
        <v>25</v>
      </c>
      <c r="Z49" s="103" t="n">
        <f aca="false">($X49-T49)/$X49</f>
        <v>0.072</v>
      </c>
      <c r="AA49" s="103" t="n">
        <f aca="false">($X49-U49)/$X49</f>
        <v>0.108</v>
      </c>
      <c r="AB49" s="103" t="n">
        <f aca="false">($X49-V49)/$X49</f>
        <v>0.1</v>
      </c>
      <c r="AC49" s="103" t="n">
        <f aca="false">($X49-W49)/$X49</f>
        <v>0.0959999999999999</v>
      </c>
    </row>
    <row r="50" customFormat="false" ht="15" hidden="false" customHeight="true" outlineLevel="0" collapsed="false">
      <c r="A50" s="38"/>
      <c r="B50" s="30"/>
      <c r="C50" s="30"/>
      <c r="D50" s="30"/>
      <c r="E50" s="30"/>
      <c r="F50" s="30"/>
      <c r="G50" s="38"/>
      <c r="H50" s="30"/>
      <c r="I50" s="30"/>
      <c r="J50" s="30"/>
      <c r="K50" s="30"/>
      <c r="L50" s="30"/>
      <c r="M50" s="38"/>
      <c r="N50" s="50"/>
      <c r="O50" s="50"/>
      <c r="P50" s="50"/>
      <c r="Q50" s="50"/>
      <c r="R50" s="50"/>
      <c r="S50" s="38"/>
      <c r="T50" s="191"/>
      <c r="U50" s="192"/>
      <c r="V50" s="192"/>
      <c r="W50" s="192"/>
      <c r="X50" s="193"/>
      <c r="Z50" s="103"/>
      <c r="AA50" s="103"/>
      <c r="AB50" s="103"/>
      <c r="AC50" s="103"/>
    </row>
    <row r="51" s="52" customFormat="true" ht="15" hidden="false" customHeight="true" outlineLevel="0" collapsed="false">
      <c r="A51" s="2" t="s">
        <v>53</v>
      </c>
      <c r="B51" s="2"/>
      <c r="C51" s="2"/>
      <c r="D51" s="2"/>
      <c r="E51" s="3" t="s">
        <v>1</v>
      </c>
      <c r="F51" s="3"/>
      <c r="G51" s="2" t="s">
        <v>53</v>
      </c>
      <c r="H51" s="2"/>
      <c r="I51" s="2"/>
      <c r="J51" s="2"/>
      <c r="K51" s="3" t="s">
        <v>1</v>
      </c>
      <c r="L51" s="3"/>
      <c r="M51" s="2" t="s">
        <v>210</v>
      </c>
      <c r="N51" s="2"/>
      <c r="O51" s="2"/>
      <c r="P51" s="2"/>
      <c r="Q51" s="3" t="s">
        <v>1</v>
      </c>
      <c r="R51" s="3"/>
      <c r="S51" s="2" t="s">
        <v>55</v>
      </c>
      <c r="T51" s="2"/>
      <c r="U51" s="2"/>
      <c r="V51" s="2"/>
      <c r="W51" s="3" t="str">
        <f aca="false">Q51</f>
        <v>Page</v>
      </c>
      <c r="X51" s="3"/>
      <c r="Z51" s="103"/>
      <c r="AA51" s="103"/>
      <c r="AB51" s="103"/>
      <c r="AC51" s="103"/>
    </row>
    <row r="52" s="52" customFormat="true" ht="15" hidden="false" customHeight="true" outlineLevel="0" collapsed="false">
      <c r="A52" s="4" t="s">
        <v>56</v>
      </c>
      <c r="B52" s="4"/>
      <c r="C52" s="4"/>
      <c r="D52" s="4"/>
      <c r="E52" s="5" t="n">
        <f aca="false">+E2+1</f>
        <v>6</v>
      </c>
      <c r="F52" s="6" t="str">
        <f aca="false">RESUME!$F$2</f>
        <v>/ 25</v>
      </c>
      <c r="G52" s="4" t="s">
        <v>56</v>
      </c>
      <c r="H52" s="4"/>
      <c r="I52" s="4"/>
      <c r="J52" s="4"/>
      <c r="K52" s="5" t="n">
        <f aca="false">+K2+1</f>
        <v>12</v>
      </c>
      <c r="L52" s="6" t="str">
        <f aca="false">RESUME!$F$2</f>
        <v>/ 25</v>
      </c>
      <c r="M52" s="4" t="s">
        <v>211</v>
      </c>
      <c r="N52" s="4"/>
      <c r="O52" s="4"/>
      <c r="P52" s="4"/>
      <c r="Q52" s="5" t="n">
        <f aca="false">+Q2+1</f>
        <v>18</v>
      </c>
      <c r="R52" s="6" t="str">
        <f aca="false">RESUME!$F$2</f>
        <v>/ 25</v>
      </c>
      <c r="S52" s="4" t="s">
        <v>58</v>
      </c>
      <c r="T52" s="4"/>
      <c r="U52" s="4"/>
      <c r="V52" s="4"/>
      <c r="W52" s="5" t="n">
        <f aca="false">+W2+1</f>
        <v>24</v>
      </c>
      <c r="X52" s="6" t="str">
        <f aca="false">RESUME!$F$2</f>
        <v>/ 25</v>
      </c>
      <c r="Z52" s="103"/>
      <c r="AA52" s="103"/>
      <c r="AB52" s="103"/>
      <c r="AC52" s="103"/>
    </row>
    <row r="53" s="52" customFormat="true" ht="15" hidden="false" customHeight="true" outlineLevel="0" collapsed="false">
      <c r="A53" s="7" t="str">
        <f aca="false">A3</f>
        <v>DATE</v>
      </c>
      <c r="B53" s="7"/>
      <c r="C53" s="8" t="str">
        <f aca="false">C3</f>
        <v>CLIENT :</v>
      </c>
      <c r="D53" s="9" t="n">
        <f aca="false">D3</f>
        <v>0</v>
      </c>
      <c r="E53" s="9"/>
      <c r="F53" s="9"/>
      <c r="G53" s="7" t="str">
        <f aca="false">A3</f>
        <v>DATE</v>
      </c>
      <c r="H53" s="7"/>
      <c r="I53" s="8" t="str">
        <f aca="false">C3</f>
        <v>CLIENT :</v>
      </c>
      <c r="J53" s="9" t="n">
        <f aca="false">D3</f>
        <v>0</v>
      </c>
      <c r="K53" s="9"/>
      <c r="L53" s="9"/>
      <c r="M53" s="7" t="str">
        <f aca="false">A3</f>
        <v>DATE</v>
      </c>
      <c r="N53" s="7"/>
      <c r="O53" s="8" t="str">
        <f aca="false">C3</f>
        <v>CLIENT :</v>
      </c>
      <c r="P53" s="9" t="n">
        <f aca="false">D3</f>
        <v>0</v>
      </c>
      <c r="Q53" s="9"/>
      <c r="R53" s="9"/>
      <c r="S53" s="7" t="str">
        <f aca="false">M53</f>
        <v>DATE</v>
      </c>
      <c r="T53" s="7"/>
      <c r="U53" s="8" t="str">
        <f aca="false">O53</f>
        <v>CLIENT :</v>
      </c>
      <c r="V53" s="9" t="n">
        <f aca="false">P53</f>
        <v>0</v>
      </c>
      <c r="W53" s="9"/>
      <c r="X53" s="9"/>
      <c r="Z53" s="103"/>
      <c r="AA53" s="103"/>
      <c r="AB53" s="103"/>
      <c r="AC53" s="103"/>
    </row>
    <row r="54" s="52" customFormat="true" ht="15" hidden="false" customHeight="true" outlineLevel="0" collapsed="false">
      <c r="A54" s="7"/>
      <c r="B54" s="7"/>
      <c r="C54" s="10" t="str">
        <f aca="false">C4</f>
        <v>Customer :</v>
      </c>
      <c r="D54" s="9"/>
      <c r="E54" s="9"/>
      <c r="F54" s="9"/>
      <c r="G54" s="7"/>
      <c r="H54" s="7"/>
      <c r="I54" s="10" t="str">
        <f aca="false">C4</f>
        <v>Customer :</v>
      </c>
      <c r="J54" s="9"/>
      <c r="K54" s="9"/>
      <c r="L54" s="9"/>
      <c r="M54" s="7"/>
      <c r="N54" s="7"/>
      <c r="O54" s="10" t="str">
        <f aca="false">C4</f>
        <v>Customer :</v>
      </c>
      <c r="P54" s="9"/>
      <c r="Q54" s="9"/>
      <c r="R54" s="9"/>
      <c r="S54" s="7"/>
      <c r="T54" s="7"/>
      <c r="U54" s="10" t="str">
        <f aca="false">O54</f>
        <v>Customer :</v>
      </c>
      <c r="V54" s="9"/>
      <c r="W54" s="9"/>
      <c r="X54" s="9"/>
      <c r="Z54" s="103"/>
      <c r="AA54" s="103"/>
      <c r="AB54" s="103"/>
      <c r="AC54" s="103"/>
    </row>
    <row r="55" s="52" customFormat="true" ht="15" hidden="false" customHeight="true" outlineLevel="0" collapsed="false">
      <c r="A55" s="11" t="n">
        <f aca="false">A5</f>
        <v>41701</v>
      </c>
      <c r="B55" s="11"/>
      <c r="C55" s="12" t="str">
        <f aca="false">C5</f>
        <v>Project N°</v>
      </c>
      <c r="D55" s="13" t="n">
        <f aca="false">D5</f>
        <v>44004</v>
      </c>
      <c r="E55" s="13"/>
      <c r="F55" s="13"/>
      <c r="G55" s="11" t="n">
        <f aca="false">A5</f>
        <v>41701</v>
      </c>
      <c r="H55" s="11"/>
      <c r="I55" s="12" t="str">
        <f aca="false">C5</f>
        <v>Project N°</v>
      </c>
      <c r="J55" s="13" t="n">
        <f aca="false">D5</f>
        <v>44004</v>
      </c>
      <c r="K55" s="13"/>
      <c r="L55" s="13"/>
      <c r="M55" s="11" t="n">
        <f aca="false">A5</f>
        <v>41701</v>
      </c>
      <c r="N55" s="11"/>
      <c r="O55" s="12" t="str">
        <f aca="false">C5</f>
        <v>Project N°</v>
      </c>
      <c r="P55" s="13" t="n">
        <f aca="false">D5</f>
        <v>44004</v>
      </c>
      <c r="Q55" s="13"/>
      <c r="R55" s="13"/>
      <c r="S55" s="11" t="n">
        <f aca="false">M55</f>
        <v>41701</v>
      </c>
      <c r="T55" s="11"/>
      <c r="U55" s="12" t="str">
        <f aca="false">O55</f>
        <v>Project N°</v>
      </c>
      <c r="V55" s="13" t="n">
        <f aca="false">P55</f>
        <v>44004</v>
      </c>
      <c r="W55" s="13"/>
      <c r="X55" s="13"/>
      <c r="Z55" s="103"/>
      <c r="AA55" s="103"/>
      <c r="AB55" s="103"/>
      <c r="AC55" s="103"/>
    </row>
    <row r="56" s="52" customFormat="true" ht="15" hidden="false" customHeight="true" outlineLevel="0" collapsed="false">
      <c r="A56" s="7" t="str">
        <f aca="false">A6</f>
        <v>APPAREIL</v>
      </c>
      <c r="B56" s="7"/>
      <c r="C56" s="14" t="str">
        <f aca="false">C6</f>
        <v>SECHEUR N°3</v>
      </c>
      <c r="D56" s="14"/>
      <c r="E56" s="14"/>
      <c r="F56" s="14"/>
      <c r="G56" s="7" t="str">
        <f aca="false">A6</f>
        <v>APPAREIL</v>
      </c>
      <c r="H56" s="7"/>
      <c r="I56" s="14" t="str">
        <f aca="false">C6</f>
        <v>SECHEUR N°3</v>
      </c>
      <c r="J56" s="14"/>
      <c r="K56" s="14"/>
      <c r="L56" s="14"/>
      <c r="M56" s="7" t="str">
        <f aca="false">A6</f>
        <v>APPAREIL</v>
      </c>
      <c r="N56" s="7"/>
      <c r="O56" s="14" t="str">
        <f aca="false">C6</f>
        <v>SECHEUR N°3</v>
      </c>
      <c r="P56" s="14"/>
      <c r="Q56" s="14"/>
      <c r="R56" s="14"/>
      <c r="S56" s="7" t="str">
        <f aca="false">M56</f>
        <v>APPAREIL</v>
      </c>
      <c r="T56" s="7"/>
      <c r="U56" s="14" t="str">
        <f aca="false">O56</f>
        <v>SECHEUR N°3</v>
      </c>
      <c r="V56" s="14"/>
      <c r="W56" s="14"/>
      <c r="X56" s="14"/>
      <c r="Z56" s="103"/>
      <c r="AA56" s="103"/>
      <c r="AB56" s="103"/>
      <c r="AC56" s="103"/>
    </row>
    <row r="57" s="52" customFormat="true" ht="15" hidden="false" customHeight="true" outlineLevel="0" collapsed="false">
      <c r="A57" s="15" t="str">
        <f aca="false">A7</f>
        <v>Device</v>
      </c>
      <c r="B57" s="15"/>
      <c r="C57" s="14"/>
      <c r="D57" s="14"/>
      <c r="E57" s="14"/>
      <c r="F57" s="14"/>
      <c r="G57" s="15" t="str">
        <f aca="false">A7</f>
        <v>Device</v>
      </c>
      <c r="H57" s="15"/>
      <c r="I57" s="14"/>
      <c r="J57" s="14"/>
      <c r="K57" s="14"/>
      <c r="L57" s="14"/>
      <c r="M57" s="15" t="str">
        <f aca="false">A7</f>
        <v>Device</v>
      </c>
      <c r="N57" s="15"/>
      <c r="O57" s="14"/>
      <c r="P57" s="14"/>
      <c r="Q57" s="14"/>
      <c r="R57" s="14"/>
      <c r="S57" s="15" t="str">
        <f aca="false">M57</f>
        <v>Device</v>
      </c>
      <c r="T57" s="15"/>
      <c r="U57" s="14"/>
      <c r="V57" s="14"/>
      <c r="W57" s="14"/>
      <c r="X57" s="14"/>
      <c r="Z57" s="103"/>
      <c r="AA57" s="103"/>
      <c r="AB57" s="103"/>
      <c r="AC57" s="103"/>
    </row>
    <row r="58" s="52" customFormat="true" ht="15" hidden="false" customHeight="true" outlineLevel="0" collapsed="false">
      <c r="A58" s="69" t="s">
        <v>59</v>
      </c>
      <c r="B58" s="69"/>
      <c r="C58" s="70" t="s">
        <v>212</v>
      </c>
      <c r="D58" s="70"/>
      <c r="E58" s="71" t="s">
        <v>61</v>
      </c>
      <c r="F58" s="72"/>
      <c r="G58" s="69" t="s">
        <v>59</v>
      </c>
      <c r="H58" s="69"/>
      <c r="I58" s="70" t="s">
        <v>213</v>
      </c>
      <c r="J58" s="70"/>
      <c r="K58" s="71" t="s">
        <v>61</v>
      </c>
      <c r="L58" s="72" t="s">
        <v>63</v>
      </c>
      <c r="M58" s="69" t="s">
        <v>59</v>
      </c>
      <c r="N58" s="69"/>
      <c r="O58" s="70" t="s">
        <v>214</v>
      </c>
      <c r="P58" s="70"/>
      <c r="Q58" s="71" t="s">
        <v>61</v>
      </c>
      <c r="R58" s="72" t="s">
        <v>63</v>
      </c>
      <c r="S58" s="69" t="s">
        <v>59</v>
      </c>
      <c r="T58" s="69"/>
      <c r="U58" s="70" t="s">
        <v>65</v>
      </c>
      <c r="V58" s="70"/>
      <c r="W58" s="71" t="s">
        <v>61</v>
      </c>
      <c r="X58" s="72" t="s">
        <v>63</v>
      </c>
      <c r="Z58" s="103"/>
      <c r="AA58" s="103"/>
      <c r="AB58" s="103"/>
      <c r="AC58" s="103"/>
    </row>
    <row r="59" s="52" customFormat="true" ht="15" hidden="false" customHeight="true" outlineLevel="0" collapsed="false">
      <c r="A59" s="73" t="s">
        <v>66</v>
      </c>
      <c r="B59" s="73"/>
      <c r="C59" s="70"/>
      <c r="D59" s="70"/>
      <c r="E59" s="74" t="s">
        <v>67</v>
      </c>
      <c r="F59" s="72"/>
      <c r="G59" s="73" t="s">
        <v>66</v>
      </c>
      <c r="H59" s="73"/>
      <c r="I59" s="70"/>
      <c r="J59" s="70"/>
      <c r="K59" s="74" t="s">
        <v>67</v>
      </c>
      <c r="L59" s="72"/>
      <c r="M59" s="73" t="s">
        <v>66</v>
      </c>
      <c r="N59" s="73"/>
      <c r="O59" s="70"/>
      <c r="P59" s="70"/>
      <c r="Q59" s="74" t="s">
        <v>67</v>
      </c>
      <c r="R59" s="72"/>
      <c r="S59" s="73" t="s">
        <v>66</v>
      </c>
      <c r="T59" s="73"/>
      <c r="U59" s="70"/>
      <c r="V59" s="70"/>
      <c r="W59" s="74" t="s">
        <v>67</v>
      </c>
      <c r="X59" s="72"/>
      <c r="Z59" s="103"/>
      <c r="AA59" s="103"/>
      <c r="AB59" s="103"/>
      <c r="AC59" s="103"/>
    </row>
    <row r="60" customFormat="false" ht="15" hidden="false" customHeight="true" outlineLevel="0" collapsed="false">
      <c r="A60" s="75" t="s">
        <v>215</v>
      </c>
      <c r="B60" s="75"/>
      <c r="C60" s="75"/>
      <c r="D60" s="75"/>
      <c r="E60" s="75"/>
      <c r="F60" s="75"/>
      <c r="G60" s="75" t="s">
        <v>215</v>
      </c>
      <c r="H60" s="75"/>
      <c r="I60" s="75"/>
      <c r="J60" s="75"/>
      <c r="K60" s="75"/>
      <c r="L60" s="75"/>
      <c r="M60" s="75" t="s">
        <v>216</v>
      </c>
      <c r="N60" s="75"/>
      <c r="O60" s="75"/>
      <c r="P60" s="75"/>
      <c r="Q60" s="75"/>
      <c r="R60" s="75"/>
      <c r="S60" s="75" t="s">
        <v>217</v>
      </c>
      <c r="T60" s="75"/>
      <c r="U60" s="75"/>
      <c r="V60" s="75"/>
      <c r="W60" s="75"/>
      <c r="X60" s="75"/>
      <c r="Z60" s="103"/>
      <c r="AA60" s="103"/>
      <c r="AB60" s="103"/>
      <c r="AC60" s="103"/>
    </row>
    <row r="61" customFormat="false" ht="15" hidden="false" customHeight="true" outlineLevel="0" collapsed="false">
      <c r="A61" s="194" t="s">
        <v>74</v>
      </c>
      <c r="B61" s="195" t="s">
        <v>218</v>
      </c>
      <c r="C61" s="91" t="s">
        <v>219</v>
      </c>
      <c r="D61" s="196" t="s">
        <v>220</v>
      </c>
      <c r="E61" s="197" t="s">
        <v>221</v>
      </c>
      <c r="F61" s="197"/>
      <c r="G61" s="194" t="s">
        <v>74</v>
      </c>
      <c r="H61" s="195" t="s">
        <v>218</v>
      </c>
      <c r="I61" s="91" t="s">
        <v>219</v>
      </c>
      <c r="J61" s="196" t="s">
        <v>220</v>
      </c>
      <c r="K61" s="197" t="s">
        <v>221</v>
      </c>
      <c r="L61" s="197"/>
      <c r="M61" s="194" t="s">
        <v>74</v>
      </c>
      <c r="N61" s="195" t="s">
        <v>218</v>
      </c>
      <c r="O61" s="91" t="s">
        <v>219</v>
      </c>
      <c r="P61" s="196" t="s">
        <v>220</v>
      </c>
      <c r="Q61" s="197" t="s">
        <v>221</v>
      </c>
      <c r="R61" s="197"/>
      <c r="S61" s="87" t="s">
        <v>74</v>
      </c>
      <c r="T61" s="88" t="s">
        <v>75</v>
      </c>
      <c r="U61" s="89" t="s">
        <v>76</v>
      </c>
      <c r="V61" s="90" t="s">
        <v>77</v>
      </c>
      <c r="W61" s="91" t="s">
        <v>78</v>
      </c>
      <c r="X61" s="92" t="s">
        <v>79</v>
      </c>
      <c r="Z61" s="103"/>
      <c r="AA61" s="103"/>
      <c r="AB61" s="103"/>
      <c r="AC61" s="103"/>
    </row>
    <row r="62" customFormat="false" ht="15" hidden="false" customHeight="true" outlineLevel="0" collapsed="false">
      <c r="A62" s="97" t="n">
        <v>1</v>
      </c>
      <c r="B62" s="198" t="n">
        <v>0</v>
      </c>
      <c r="C62" s="199" t="n">
        <f aca="false">$D$76*(A62-1)</f>
        <v>0</v>
      </c>
      <c r="D62" s="200" t="n">
        <f aca="false">B62+C62</f>
        <v>0</v>
      </c>
      <c r="E62" s="201" t="s">
        <v>222</v>
      </c>
      <c r="F62" s="167" t="n">
        <f aca="false">D77</f>
        <v>0.7</v>
      </c>
      <c r="G62" s="97" t="n">
        <v>1</v>
      </c>
      <c r="H62" s="198" t="n">
        <v>0</v>
      </c>
      <c r="I62" s="199" t="n">
        <f aca="false">$J$76*(G62-1)</f>
        <v>0</v>
      </c>
      <c r="J62" s="200" t="n">
        <f aca="false">H62+I62</f>
        <v>0</v>
      </c>
      <c r="K62" s="201" t="s">
        <v>222</v>
      </c>
      <c r="L62" s="167" t="n">
        <f aca="false">J77</f>
        <v>0.6625</v>
      </c>
      <c r="M62" s="97" t="n">
        <v>1</v>
      </c>
      <c r="N62" s="198"/>
      <c r="O62" s="199" t="n">
        <f aca="false">$P$68*(M62-1)</f>
        <v>0</v>
      </c>
      <c r="P62" s="200" t="n">
        <f aca="false">N62+O62-$N$62</f>
        <v>0</v>
      </c>
      <c r="Q62" s="201" t="s">
        <v>222</v>
      </c>
      <c r="R62" s="167" t="n">
        <f aca="false">P69</f>
        <v>0</v>
      </c>
      <c r="S62" s="97" t="s">
        <v>223</v>
      </c>
      <c r="T62" s="98" t="n">
        <v>23</v>
      </c>
      <c r="U62" s="99" t="n">
        <v>22.7</v>
      </c>
      <c r="V62" s="100" t="n">
        <v>22.5</v>
      </c>
      <c r="W62" s="101" t="n">
        <v>24.1</v>
      </c>
      <c r="X62" s="167" t="n">
        <v>25</v>
      </c>
      <c r="Z62" s="103" t="n">
        <f aca="false">($X62-T62)/$X62</f>
        <v>0.08</v>
      </c>
      <c r="AA62" s="103" t="n">
        <f aca="false">($X62-U62)/$X62</f>
        <v>0.092</v>
      </c>
      <c r="AB62" s="103" t="n">
        <f aca="false">($X62-V62)/$X62</f>
        <v>0.1</v>
      </c>
      <c r="AC62" s="103" t="n">
        <f aca="false">($X62-W62)/$X62</f>
        <v>0.0359999999999999</v>
      </c>
    </row>
    <row r="63" customFormat="false" ht="15" hidden="false" customHeight="true" outlineLevel="0" collapsed="false">
      <c r="A63" s="97" t="n">
        <v>2</v>
      </c>
      <c r="B63" s="202" t="n">
        <v>-0.3</v>
      </c>
      <c r="C63" s="199" t="n">
        <f aca="false">$D$76*(A63-1)</f>
        <v>0</v>
      </c>
      <c r="D63" s="200" t="n">
        <f aca="false">B63+C63</f>
        <v>-0.3</v>
      </c>
      <c r="E63" s="203" t="n">
        <v>2012</v>
      </c>
      <c r="F63" s="167" t="s">
        <v>224</v>
      </c>
      <c r="G63" s="97" t="n">
        <v>2</v>
      </c>
      <c r="H63" s="202" t="n">
        <v>0.1</v>
      </c>
      <c r="I63" s="199" t="n">
        <f aca="false">$J$76*(G63-1)</f>
        <v>0.0125</v>
      </c>
      <c r="J63" s="200" t="n">
        <f aca="false">H63+I63</f>
        <v>0.1125</v>
      </c>
      <c r="K63" s="203" t="n">
        <v>2012</v>
      </c>
      <c r="L63" s="167" t="s">
        <v>224</v>
      </c>
      <c r="M63" s="97" t="n">
        <v>2</v>
      </c>
      <c r="N63" s="202"/>
      <c r="O63" s="199" t="n">
        <f aca="false">$P$68*(M63-1)</f>
        <v>0</v>
      </c>
      <c r="P63" s="200" t="n">
        <f aca="false">N63+O63-$N$62</f>
        <v>0</v>
      </c>
      <c r="Q63" s="203" t="n">
        <v>2012</v>
      </c>
      <c r="R63" s="167" t="s">
        <v>224</v>
      </c>
      <c r="S63" s="97" t="s">
        <v>225</v>
      </c>
      <c r="T63" s="107" t="n">
        <v>22.7</v>
      </c>
      <c r="U63" s="204" t="n">
        <v>22.3</v>
      </c>
      <c r="V63" s="205" t="n">
        <v>22.8</v>
      </c>
      <c r="W63" s="206" t="n">
        <v>23.4</v>
      </c>
      <c r="X63" s="167" t="n">
        <v>25</v>
      </c>
      <c r="Z63" s="103" t="n">
        <f aca="false">($X63-T63)/$X63</f>
        <v>0.092</v>
      </c>
      <c r="AA63" s="103" t="n">
        <f aca="false">($X63-U63)/$X63</f>
        <v>0.108</v>
      </c>
      <c r="AB63" s="103" t="n">
        <f aca="false">($X63-V63)/$X63</f>
        <v>0.088</v>
      </c>
      <c r="AC63" s="103" t="n">
        <f aca="false">($X63-W63)/$X63</f>
        <v>0.0640000000000001</v>
      </c>
    </row>
    <row r="64" customFormat="false" ht="15" hidden="false" customHeight="true" outlineLevel="0" collapsed="false">
      <c r="A64" s="97" t="n">
        <v>3</v>
      </c>
      <c r="B64" s="202" t="n">
        <v>-0.5</v>
      </c>
      <c r="C64" s="199" t="n">
        <f aca="false">$D$76*(A64-1)</f>
        <v>0</v>
      </c>
      <c r="D64" s="200" t="n">
        <f aca="false">B64+C64</f>
        <v>-0.5</v>
      </c>
      <c r="E64" s="203" t="n">
        <v>2011</v>
      </c>
      <c r="F64" s="167" t="s">
        <v>224</v>
      </c>
      <c r="G64" s="97" t="n">
        <v>3</v>
      </c>
      <c r="H64" s="202" t="n">
        <v>-0.1</v>
      </c>
      <c r="I64" s="199" t="n">
        <f aca="false">$J$76*(G64-1)</f>
        <v>0.025</v>
      </c>
      <c r="J64" s="200" t="n">
        <f aca="false">H64+I64</f>
        <v>-0.075</v>
      </c>
      <c r="K64" s="203" t="n">
        <v>2011</v>
      </c>
      <c r="L64" s="167" t="s">
        <v>224</v>
      </c>
      <c r="M64" s="97" t="n">
        <v>3</v>
      </c>
      <c r="N64" s="202"/>
      <c r="O64" s="199" t="n">
        <f aca="false">$P$68*(M64-1)</f>
        <v>0</v>
      </c>
      <c r="P64" s="200" t="n">
        <f aca="false">N64+O64-$N$62</f>
        <v>0</v>
      </c>
      <c r="Q64" s="203" t="n">
        <v>2011</v>
      </c>
      <c r="R64" s="167" t="s">
        <v>224</v>
      </c>
      <c r="S64" s="97" t="s">
        <v>226</v>
      </c>
      <c r="T64" s="107" t="n">
        <v>21.6</v>
      </c>
      <c r="U64" s="204" t="n">
        <v>22</v>
      </c>
      <c r="V64" s="205" t="n">
        <v>22.6</v>
      </c>
      <c r="W64" s="206" t="n">
        <v>21.9</v>
      </c>
      <c r="X64" s="167" t="n">
        <v>25</v>
      </c>
      <c r="Z64" s="103" t="n">
        <f aca="false">($X64-T64)/$X64</f>
        <v>0.136</v>
      </c>
      <c r="AA64" s="103" t="n">
        <f aca="false">($X64-U64)/$X64</f>
        <v>0.12</v>
      </c>
      <c r="AB64" s="103" t="n">
        <f aca="false">($X64-V64)/$X64</f>
        <v>0.0959999999999999</v>
      </c>
      <c r="AC64" s="103" t="n">
        <f aca="false">($X64-W64)/$X64</f>
        <v>0.124</v>
      </c>
    </row>
    <row r="65" customFormat="false" ht="15" hidden="false" customHeight="true" outlineLevel="0" collapsed="false">
      <c r="A65" s="97" t="n">
        <v>4</v>
      </c>
      <c r="B65" s="202" t="n">
        <v>-0.4</v>
      </c>
      <c r="C65" s="199" t="n">
        <f aca="false">$D$76*(A65-1)</f>
        <v>0</v>
      </c>
      <c r="D65" s="200" t="n">
        <f aca="false">B65+C65</f>
        <v>-0.4</v>
      </c>
      <c r="E65" s="203" t="n">
        <v>2010</v>
      </c>
      <c r="F65" s="167" t="s">
        <v>224</v>
      </c>
      <c r="G65" s="97" t="n">
        <v>4</v>
      </c>
      <c r="H65" s="202" t="n">
        <v>-0.4</v>
      </c>
      <c r="I65" s="199" t="n">
        <f aca="false">$J$76*(G65-1)</f>
        <v>0.0375</v>
      </c>
      <c r="J65" s="200" t="n">
        <f aca="false">H65+I65</f>
        <v>-0.3625</v>
      </c>
      <c r="K65" s="203" t="n">
        <v>2010</v>
      </c>
      <c r="L65" s="167" t="s">
        <v>224</v>
      </c>
      <c r="M65" s="97" t="n">
        <v>4</v>
      </c>
      <c r="N65" s="202"/>
      <c r="O65" s="199" t="n">
        <f aca="false">$P$68*(M65-1)</f>
        <v>0</v>
      </c>
      <c r="P65" s="200" t="n">
        <f aca="false">N65+O65-$N$62</f>
        <v>0</v>
      </c>
      <c r="Q65" s="203" t="n">
        <v>2010</v>
      </c>
      <c r="R65" s="167" t="s">
        <v>224</v>
      </c>
      <c r="S65" s="97" t="s">
        <v>227</v>
      </c>
      <c r="T65" s="107" t="n">
        <v>21.7</v>
      </c>
      <c r="U65" s="204" t="n">
        <v>22.6</v>
      </c>
      <c r="V65" s="205" t="n">
        <v>22.8</v>
      </c>
      <c r="W65" s="206" t="n">
        <v>23</v>
      </c>
      <c r="X65" s="167" t="n">
        <v>25</v>
      </c>
      <c r="Z65" s="103" t="n">
        <f aca="false">($X65-T65)/$X65</f>
        <v>0.132</v>
      </c>
      <c r="AA65" s="103" t="n">
        <f aca="false">($X65-U65)/$X65</f>
        <v>0.0959999999999999</v>
      </c>
      <c r="AB65" s="103" t="n">
        <f aca="false">($X65-V65)/$X65</f>
        <v>0.088</v>
      </c>
      <c r="AC65" s="103" t="n">
        <f aca="false">($X65-W65)/$X65</f>
        <v>0.08</v>
      </c>
    </row>
    <row r="66" customFormat="false" ht="15" hidden="false" customHeight="true" outlineLevel="0" collapsed="false">
      <c r="A66" s="97" t="n">
        <v>5</v>
      </c>
      <c r="B66" s="202" t="n">
        <v>-0.3</v>
      </c>
      <c r="C66" s="199" t="n">
        <f aca="false">$D$76*(A66-1)</f>
        <v>0</v>
      </c>
      <c r="D66" s="200" t="n">
        <f aca="false">B66+C66</f>
        <v>-0.3</v>
      </c>
      <c r="E66" s="203" t="n">
        <v>2009</v>
      </c>
      <c r="F66" s="167" t="s">
        <v>224</v>
      </c>
      <c r="G66" s="97" t="n">
        <v>5</v>
      </c>
      <c r="H66" s="202" t="n">
        <v>-0.6</v>
      </c>
      <c r="I66" s="199" t="n">
        <f aca="false">$J$76*(G66-1)</f>
        <v>0.05</v>
      </c>
      <c r="J66" s="200" t="n">
        <f aca="false">H66+I66</f>
        <v>-0.55</v>
      </c>
      <c r="K66" s="203" t="n">
        <v>2009</v>
      </c>
      <c r="L66" s="167" t="s">
        <v>224</v>
      </c>
      <c r="M66" s="97" t="n">
        <v>5</v>
      </c>
      <c r="N66" s="202"/>
      <c r="O66" s="199" t="n">
        <f aca="false">$P$68*(M66-1)</f>
        <v>0</v>
      </c>
      <c r="P66" s="200" t="n">
        <f aca="false">N66+O66-$N$62</f>
        <v>0</v>
      </c>
      <c r="Q66" s="203" t="n">
        <v>2009</v>
      </c>
      <c r="R66" s="167" t="s">
        <v>224</v>
      </c>
      <c r="S66" s="97" t="s">
        <v>228</v>
      </c>
      <c r="T66" s="107" t="n">
        <v>18.3</v>
      </c>
      <c r="U66" s="204" t="n">
        <v>18.1</v>
      </c>
      <c r="V66" s="205" t="n">
        <v>18.6</v>
      </c>
      <c r="W66" s="206" t="n">
        <v>19.8</v>
      </c>
      <c r="X66" s="167" t="n">
        <v>25</v>
      </c>
      <c r="Z66" s="103" t="n">
        <f aca="false">($X66-T66)/$X66</f>
        <v>0.268</v>
      </c>
      <c r="AA66" s="103" t="n">
        <f aca="false">($X66-U66)/$X66</f>
        <v>0.276</v>
      </c>
      <c r="AB66" s="103" t="n">
        <f aca="false">($X66-V66)/$X66</f>
        <v>0.256</v>
      </c>
      <c r="AC66" s="103" t="n">
        <f aca="false">($X66-W66)/$X66</f>
        <v>0.208</v>
      </c>
    </row>
    <row r="67" customFormat="false" ht="15" hidden="false" customHeight="true" outlineLevel="0" collapsed="false">
      <c r="A67" s="97" t="n">
        <v>6</v>
      </c>
      <c r="B67" s="202" t="n">
        <v>-0.1</v>
      </c>
      <c r="C67" s="199" t="n">
        <f aca="false">$D$76*(A67-1)</f>
        <v>0</v>
      </c>
      <c r="D67" s="200" t="n">
        <f aca="false">B67+C67</f>
        <v>-0.1</v>
      </c>
      <c r="E67" s="203" t="n">
        <v>2008</v>
      </c>
      <c r="F67" s="167" t="s">
        <v>224</v>
      </c>
      <c r="G67" s="97" t="n">
        <v>6</v>
      </c>
      <c r="H67" s="202" t="n">
        <v>-0.3</v>
      </c>
      <c r="I67" s="199" t="n">
        <f aca="false">$J$76*(G67-1)</f>
        <v>0.0625</v>
      </c>
      <c r="J67" s="200" t="n">
        <f aca="false">H67+I67</f>
        <v>-0.2375</v>
      </c>
      <c r="K67" s="203" t="n">
        <v>2008</v>
      </c>
      <c r="L67" s="167" t="s">
        <v>224</v>
      </c>
      <c r="M67" s="207" t="s">
        <v>229</v>
      </c>
      <c r="N67" s="207"/>
      <c r="O67" s="207"/>
      <c r="P67" s="202" t="n">
        <f aca="false">N66-N62</f>
        <v>0</v>
      </c>
      <c r="Q67" s="203" t="n">
        <v>2008</v>
      </c>
      <c r="R67" s="167" t="s">
        <v>224</v>
      </c>
      <c r="S67" s="207"/>
      <c r="T67" s="208"/>
      <c r="U67" s="209"/>
      <c r="V67" s="210"/>
      <c r="W67" s="211"/>
      <c r="X67" s="212"/>
    </row>
    <row r="68" customFormat="false" ht="15" hidden="false" customHeight="true" outlineLevel="0" collapsed="false">
      <c r="A68" s="97" t="n">
        <v>7</v>
      </c>
      <c r="B68" s="202" t="n">
        <v>0.1</v>
      </c>
      <c r="C68" s="199" t="n">
        <f aca="false">$D$76*(A68-1)</f>
        <v>0</v>
      </c>
      <c r="D68" s="200" t="n">
        <f aca="false">B68+C68</f>
        <v>0.1</v>
      </c>
      <c r="E68" s="213" t="n">
        <v>2007</v>
      </c>
      <c r="F68" s="157" t="s">
        <v>224</v>
      </c>
      <c r="G68" s="97" t="n">
        <v>7</v>
      </c>
      <c r="H68" s="202" t="n">
        <v>-0.1</v>
      </c>
      <c r="I68" s="199" t="n">
        <f aca="false">$J$76*(G68-1)</f>
        <v>0.075</v>
      </c>
      <c r="J68" s="200" t="n">
        <f aca="false">H68+I68</f>
        <v>-0.025</v>
      </c>
      <c r="K68" s="213" t="n">
        <v>2007</v>
      </c>
      <c r="L68" s="157" t="s">
        <v>224</v>
      </c>
      <c r="M68" s="214" t="s">
        <v>230</v>
      </c>
      <c r="N68" s="214"/>
      <c r="O68" s="214"/>
      <c r="P68" s="215" t="n">
        <f aca="false">-P67/MAX(M62:M65)</f>
        <v>0</v>
      </c>
      <c r="Q68" s="213" t="n">
        <v>2007</v>
      </c>
      <c r="R68" s="157" t="s">
        <v>224</v>
      </c>
      <c r="S68" s="216"/>
      <c r="T68" s="217"/>
      <c r="U68" s="218"/>
      <c r="V68" s="219"/>
      <c r="W68" s="83"/>
      <c r="X68" s="95"/>
    </row>
    <row r="69" customFormat="false" ht="15" hidden="false" customHeight="true" outlineLevel="0" collapsed="false">
      <c r="A69" s="97" t="n">
        <v>8</v>
      </c>
      <c r="B69" s="202" t="n">
        <v>0.2</v>
      </c>
      <c r="C69" s="199" t="n">
        <f aca="false">$D$76*(A69-1)</f>
        <v>0</v>
      </c>
      <c r="D69" s="200" t="n">
        <f aca="false">B69+C69</f>
        <v>0.2</v>
      </c>
      <c r="E69" s="220"/>
      <c r="F69" s="221"/>
      <c r="G69" s="97" t="n">
        <v>8</v>
      </c>
      <c r="H69" s="202" t="n">
        <v>0</v>
      </c>
      <c r="I69" s="199" t="n">
        <f aca="false">$J$76*(G69-1)</f>
        <v>0.0875</v>
      </c>
      <c r="J69" s="200" t="n">
        <f aca="false">H69+I69</f>
        <v>0.0875</v>
      </c>
      <c r="K69" s="220"/>
      <c r="L69" s="221"/>
      <c r="M69" s="214" t="s">
        <v>231</v>
      </c>
      <c r="N69" s="214"/>
      <c r="O69" s="214"/>
      <c r="P69" s="222" t="n">
        <f aca="false">(MAX(P62:P65)-MIN(P62:P65))</f>
        <v>0</v>
      </c>
      <c r="Q69" s="220"/>
      <c r="R69" s="221"/>
      <c r="S69" s="216"/>
      <c r="T69" s="217"/>
      <c r="U69" s="218"/>
      <c r="V69" s="219"/>
      <c r="W69" s="83"/>
      <c r="X69" s="95"/>
    </row>
    <row r="70" customFormat="false" ht="15" hidden="false" customHeight="true" outlineLevel="0" collapsed="false">
      <c r="A70" s="97"/>
      <c r="B70" s="202"/>
      <c r="C70" s="199"/>
      <c r="D70" s="200"/>
      <c r="E70" s="220"/>
      <c r="F70" s="221"/>
      <c r="G70" s="214"/>
      <c r="H70" s="202"/>
      <c r="I70" s="199"/>
      <c r="J70" s="200"/>
      <c r="K70" s="220"/>
      <c r="L70" s="221"/>
      <c r="M70" s="214"/>
      <c r="N70" s="214"/>
      <c r="O70" s="214"/>
      <c r="P70" s="223"/>
      <c r="Q70" s="220"/>
      <c r="R70" s="221"/>
      <c r="S70" s="216"/>
      <c r="T70" s="217"/>
      <c r="U70" s="218"/>
      <c r="V70" s="219"/>
      <c r="W70" s="83"/>
      <c r="X70" s="95"/>
    </row>
    <row r="71" customFormat="false" ht="15" hidden="false" customHeight="true" outlineLevel="0" collapsed="false">
      <c r="A71" s="97"/>
      <c r="B71" s="202"/>
      <c r="C71" s="199"/>
      <c r="D71" s="200"/>
      <c r="E71" s="220"/>
      <c r="F71" s="221"/>
      <c r="G71" s="214"/>
      <c r="H71" s="202"/>
      <c r="I71" s="199"/>
      <c r="J71" s="200"/>
      <c r="K71" s="220"/>
      <c r="L71" s="221"/>
      <c r="M71" s="214"/>
      <c r="N71" s="202"/>
      <c r="O71" s="199"/>
      <c r="P71" s="200"/>
      <c r="Q71" s="220"/>
      <c r="R71" s="221"/>
      <c r="S71" s="216"/>
      <c r="T71" s="217"/>
      <c r="U71" s="218"/>
      <c r="V71" s="219"/>
      <c r="W71" s="83"/>
      <c r="X71" s="95"/>
    </row>
    <row r="72" customFormat="false" ht="15" hidden="false" customHeight="true" outlineLevel="0" collapsed="false">
      <c r="A72" s="97"/>
      <c r="B72" s="202"/>
      <c r="C72" s="199"/>
      <c r="D72" s="200"/>
      <c r="E72" s="220"/>
      <c r="F72" s="221"/>
      <c r="G72" s="214"/>
      <c r="H72" s="202"/>
      <c r="I72" s="199"/>
      <c r="J72" s="200"/>
      <c r="K72" s="220"/>
      <c r="L72" s="221"/>
      <c r="M72" s="214"/>
      <c r="N72" s="202"/>
      <c r="O72" s="199"/>
      <c r="P72" s="200"/>
      <c r="Q72" s="220"/>
      <c r="R72" s="221"/>
      <c r="S72" s="216"/>
      <c r="T72" s="217"/>
      <c r="U72" s="218"/>
      <c r="V72" s="219"/>
      <c r="W72" s="83"/>
      <c r="X72" s="95"/>
    </row>
    <row r="73" customFormat="false" ht="15" hidden="false" customHeight="true" outlineLevel="0" collapsed="false">
      <c r="A73" s="97"/>
      <c r="B73" s="202"/>
      <c r="C73" s="199"/>
      <c r="D73" s="200"/>
      <c r="E73" s="220"/>
      <c r="F73" s="221"/>
      <c r="G73" s="214"/>
      <c r="H73" s="202"/>
      <c r="I73" s="199"/>
      <c r="J73" s="200"/>
      <c r="K73" s="220"/>
      <c r="L73" s="221"/>
      <c r="M73" s="214"/>
      <c r="N73" s="202"/>
      <c r="O73" s="199"/>
      <c r="P73" s="200"/>
      <c r="Q73" s="220"/>
      <c r="R73" s="221"/>
      <c r="S73" s="216"/>
      <c r="T73" s="217"/>
      <c r="U73" s="218"/>
      <c r="V73" s="219"/>
      <c r="W73" s="83"/>
      <c r="X73" s="95"/>
    </row>
    <row r="74" customFormat="false" ht="15" hidden="false" customHeight="true" outlineLevel="0" collapsed="false">
      <c r="A74" s="214"/>
      <c r="B74" s="202"/>
      <c r="C74" s="199"/>
      <c r="D74" s="200"/>
      <c r="E74" s="220"/>
      <c r="F74" s="221"/>
      <c r="G74" s="214"/>
      <c r="H74" s="202"/>
      <c r="I74" s="199"/>
      <c r="J74" s="200"/>
      <c r="K74" s="220"/>
      <c r="L74" s="221"/>
      <c r="M74" s="214"/>
      <c r="N74" s="202"/>
      <c r="O74" s="199"/>
      <c r="P74" s="200"/>
      <c r="Q74" s="220"/>
      <c r="R74" s="221"/>
      <c r="S74" s="216"/>
      <c r="T74" s="217"/>
      <c r="U74" s="218"/>
      <c r="V74" s="219"/>
      <c r="W74" s="83"/>
      <c r="X74" s="95"/>
    </row>
    <row r="75" customFormat="false" ht="15" hidden="false" customHeight="true" outlineLevel="0" collapsed="false">
      <c r="A75" s="207" t="s">
        <v>229</v>
      </c>
      <c r="B75" s="207"/>
      <c r="C75" s="207"/>
      <c r="D75" s="202" t="n">
        <f aca="false">B74-B62</f>
        <v>0</v>
      </c>
      <c r="E75" s="220"/>
      <c r="F75" s="221"/>
      <c r="G75" s="207" t="s">
        <v>229</v>
      </c>
      <c r="H75" s="207"/>
      <c r="I75" s="207"/>
      <c r="J75" s="202" t="n">
        <v>-0.1</v>
      </c>
      <c r="K75" s="220"/>
      <c r="L75" s="221"/>
      <c r="M75" s="21"/>
      <c r="N75" s="22"/>
      <c r="O75" s="22"/>
      <c r="P75" s="22"/>
      <c r="Q75" s="220"/>
      <c r="R75" s="221"/>
      <c r="S75" s="216"/>
      <c r="T75" s="217"/>
      <c r="U75" s="218"/>
      <c r="V75" s="219"/>
      <c r="W75" s="83"/>
      <c r="X75" s="95"/>
    </row>
    <row r="76" customFormat="false" ht="15" hidden="false" customHeight="true" outlineLevel="0" collapsed="false">
      <c r="A76" s="214" t="s">
        <v>230</v>
      </c>
      <c r="B76" s="214"/>
      <c r="C76" s="214"/>
      <c r="D76" s="215" t="n">
        <f aca="false">-D75/MAX(A62:A73)</f>
        <v>0</v>
      </c>
      <c r="E76" s="220"/>
      <c r="F76" s="221"/>
      <c r="G76" s="214" t="s">
        <v>230</v>
      </c>
      <c r="H76" s="214"/>
      <c r="I76" s="214"/>
      <c r="J76" s="215" t="n">
        <f aca="false">-J75/MAX(G62:G73)</f>
        <v>0.0125</v>
      </c>
      <c r="K76" s="220"/>
      <c r="L76" s="221"/>
      <c r="M76" s="21"/>
      <c r="N76" s="22"/>
      <c r="O76" s="22"/>
      <c r="P76" s="22"/>
      <c r="Q76" s="220"/>
      <c r="R76" s="221"/>
      <c r="S76" s="216"/>
      <c r="T76" s="217"/>
      <c r="U76" s="218"/>
      <c r="V76" s="219"/>
      <c r="W76" s="83"/>
      <c r="X76" s="95"/>
    </row>
    <row r="77" customFormat="false" ht="15" hidden="false" customHeight="true" outlineLevel="0" collapsed="false">
      <c r="A77" s="214" t="s">
        <v>231</v>
      </c>
      <c r="B77" s="214"/>
      <c r="C77" s="214"/>
      <c r="D77" s="222" t="n">
        <f aca="false">(MAX(D62:D73)-MIN(D62:D73))</f>
        <v>0.7</v>
      </c>
      <c r="E77" s="220"/>
      <c r="F77" s="221"/>
      <c r="G77" s="214" t="s">
        <v>231</v>
      </c>
      <c r="H77" s="214"/>
      <c r="I77" s="214"/>
      <c r="J77" s="222" t="n">
        <f aca="false">(MAX(J62:J74)-MIN(J62:J74))</f>
        <v>0.6625</v>
      </c>
      <c r="K77" s="220"/>
      <c r="L77" s="221"/>
      <c r="M77" s="21"/>
      <c r="N77" s="22"/>
      <c r="O77" s="22"/>
      <c r="P77" s="22"/>
      <c r="Q77" s="220"/>
      <c r="R77" s="221"/>
      <c r="S77" s="216"/>
      <c r="T77" s="217"/>
      <c r="U77" s="218"/>
      <c r="V77" s="219"/>
      <c r="W77" s="83"/>
      <c r="X77" s="95"/>
    </row>
    <row r="78" customFormat="false" ht="15" hidden="false" customHeight="true" outlineLevel="0" collapsed="false">
      <c r="A78" s="214" t="s">
        <v>232</v>
      </c>
      <c r="B78" s="214"/>
      <c r="C78" s="214"/>
      <c r="D78" s="223" t="s">
        <v>233</v>
      </c>
      <c r="E78" s="224"/>
      <c r="F78" s="225"/>
      <c r="G78" s="214" t="s">
        <v>232</v>
      </c>
      <c r="H78" s="214"/>
      <c r="I78" s="214"/>
      <c r="J78" s="223" t="s">
        <v>233</v>
      </c>
      <c r="K78" s="224"/>
      <c r="L78" s="225"/>
      <c r="M78" s="21"/>
      <c r="N78" s="22"/>
      <c r="O78" s="22"/>
      <c r="P78" s="22"/>
      <c r="Q78" s="224"/>
      <c r="R78" s="225"/>
      <c r="S78" s="216"/>
      <c r="T78" s="217"/>
      <c r="U78" s="218"/>
      <c r="V78" s="219"/>
      <c r="W78" s="83"/>
      <c r="X78" s="95"/>
    </row>
    <row r="79" customFormat="false" ht="15" hidden="false" customHeight="true" outlineLevel="0" collapsed="false">
      <c r="A79" s="37"/>
      <c r="B79" s="68"/>
      <c r="C79" s="68"/>
      <c r="D79" s="68"/>
      <c r="E79" s="68"/>
      <c r="F79" s="119"/>
      <c r="G79" s="21"/>
      <c r="H79" s="22"/>
      <c r="I79" s="22"/>
      <c r="J79" s="22"/>
      <c r="K79" s="68"/>
      <c r="L79" s="119"/>
      <c r="M79" s="75" t="s">
        <v>234</v>
      </c>
      <c r="N79" s="75"/>
      <c r="O79" s="75"/>
      <c r="P79" s="75"/>
      <c r="Q79" s="75"/>
      <c r="R79" s="75"/>
      <c r="S79" s="216"/>
      <c r="T79" s="217"/>
      <c r="U79" s="218"/>
      <c r="V79" s="219"/>
      <c r="W79" s="83"/>
      <c r="X79" s="95"/>
    </row>
    <row r="80" customFormat="false" ht="15" hidden="false" customHeight="true" outlineLevel="0" collapsed="false">
      <c r="A80" s="37"/>
      <c r="B80" s="68"/>
      <c r="C80" s="68"/>
      <c r="D80" s="68"/>
      <c r="E80" s="68"/>
      <c r="F80" s="119"/>
      <c r="G80" s="21"/>
      <c r="H80" s="22"/>
      <c r="I80" s="22"/>
      <c r="J80" s="22"/>
      <c r="K80" s="68"/>
      <c r="L80" s="119"/>
      <c r="M80" s="194" t="s">
        <v>74</v>
      </c>
      <c r="N80" s="195" t="s">
        <v>218</v>
      </c>
      <c r="O80" s="226" t="s">
        <v>220</v>
      </c>
      <c r="P80" s="227"/>
      <c r="Q80" s="197" t="s">
        <v>221</v>
      </c>
      <c r="R80" s="197"/>
      <c r="S80" s="216"/>
      <c r="T80" s="217"/>
      <c r="U80" s="218"/>
      <c r="V80" s="219"/>
      <c r="W80" s="83"/>
      <c r="X80" s="95"/>
    </row>
    <row r="81" customFormat="false" ht="15" hidden="false" customHeight="true" outlineLevel="0" collapsed="false">
      <c r="A81" s="37"/>
      <c r="B81" s="68"/>
      <c r="C81" s="68"/>
      <c r="D81" s="68"/>
      <c r="E81" s="68"/>
      <c r="F81" s="119"/>
      <c r="G81" s="216"/>
      <c r="H81" s="217"/>
      <c r="I81" s="218"/>
      <c r="J81" s="219"/>
      <c r="K81" s="68"/>
      <c r="L81" s="119"/>
      <c r="M81" s="97" t="n">
        <v>1</v>
      </c>
      <c r="N81" s="198"/>
      <c r="O81" s="200" t="n">
        <f aca="false">N81-$N$81</f>
        <v>0</v>
      </c>
      <c r="P81" s="200"/>
      <c r="Q81" s="228" t="s">
        <v>222</v>
      </c>
      <c r="R81" s="167" t="n">
        <f aca="false">P87</f>
        <v>0</v>
      </c>
      <c r="S81" s="216"/>
      <c r="T81" s="217"/>
      <c r="U81" s="218"/>
      <c r="V81" s="219"/>
      <c r="W81" s="83"/>
      <c r="X81" s="95"/>
    </row>
    <row r="82" customFormat="false" ht="15" hidden="false" customHeight="true" outlineLevel="0" collapsed="false">
      <c r="A82" s="37"/>
      <c r="B82" s="68"/>
      <c r="C82" s="68"/>
      <c r="D82" s="68"/>
      <c r="E82" s="68"/>
      <c r="F82" s="119"/>
      <c r="G82" s="21"/>
      <c r="H82" s="22"/>
      <c r="I82" s="22"/>
      <c r="J82" s="22"/>
      <c r="K82" s="68"/>
      <c r="L82" s="119"/>
      <c r="M82" s="97" t="n">
        <v>2</v>
      </c>
      <c r="N82" s="202"/>
      <c r="O82" s="200" t="n">
        <f aca="false">N82-$N$81</f>
        <v>0</v>
      </c>
      <c r="P82" s="200"/>
      <c r="Q82" s="203" t="n">
        <v>2012</v>
      </c>
      <c r="R82" s="167" t="s">
        <v>224</v>
      </c>
      <c r="S82" s="216"/>
      <c r="T82" s="217"/>
      <c r="U82" s="218"/>
      <c r="V82" s="219"/>
      <c r="W82" s="83"/>
      <c r="X82" s="95"/>
    </row>
    <row r="83" customFormat="false" ht="15" hidden="false" customHeight="true" outlineLevel="0" collapsed="false">
      <c r="A83" s="37"/>
      <c r="B83" s="68"/>
      <c r="C83" s="68"/>
      <c r="D83" s="68"/>
      <c r="E83" s="68"/>
      <c r="F83" s="119"/>
      <c r="G83" s="216"/>
      <c r="H83" s="217"/>
      <c r="I83" s="218"/>
      <c r="J83" s="219"/>
      <c r="K83" s="68"/>
      <c r="L83" s="119"/>
      <c r="M83" s="97" t="n">
        <v>3</v>
      </c>
      <c r="N83" s="202"/>
      <c r="O83" s="200" t="n">
        <f aca="false">N83-$N$81</f>
        <v>0</v>
      </c>
      <c r="P83" s="200"/>
      <c r="Q83" s="203" t="n">
        <v>2011</v>
      </c>
      <c r="R83" s="167" t="s">
        <v>224</v>
      </c>
      <c r="S83" s="216"/>
      <c r="T83" s="217"/>
      <c r="U83" s="218"/>
      <c r="V83" s="219"/>
      <c r="W83" s="83"/>
      <c r="X83" s="95"/>
    </row>
    <row r="84" customFormat="false" ht="15" hidden="false" customHeight="true" outlineLevel="0" collapsed="false">
      <c r="A84" s="37"/>
      <c r="B84" s="68"/>
      <c r="C84" s="68"/>
      <c r="D84" s="68"/>
      <c r="E84" s="68"/>
      <c r="F84" s="119"/>
      <c r="G84" s="21"/>
      <c r="H84" s="22"/>
      <c r="I84" s="22"/>
      <c r="J84" s="22"/>
      <c r="K84" s="68"/>
      <c r="L84" s="119"/>
      <c r="M84" s="97" t="n">
        <v>4</v>
      </c>
      <c r="N84" s="202"/>
      <c r="O84" s="200" t="n">
        <f aca="false">N84-$N$81</f>
        <v>0</v>
      </c>
      <c r="P84" s="200"/>
      <c r="Q84" s="203" t="n">
        <v>2010</v>
      </c>
      <c r="R84" s="167" t="s">
        <v>224</v>
      </c>
      <c r="S84" s="216"/>
      <c r="T84" s="217"/>
      <c r="U84" s="218"/>
      <c r="V84" s="219"/>
      <c r="W84" s="83"/>
      <c r="X84" s="95"/>
    </row>
    <row r="85" customFormat="false" ht="15" hidden="false" customHeight="true" outlineLevel="0" collapsed="false">
      <c r="A85" s="37"/>
      <c r="B85" s="68"/>
      <c r="C85" s="68"/>
      <c r="D85" s="68"/>
      <c r="E85" s="68"/>
      <c r="F85" s="119"/>
      <c r="G85" s="216"/>
      <c r="H85" s="217"/>
      <c r="I85" s="218"/>
      <c r="J85" s="219"/>
      <c r="K85" s="68"/>
      <c r="L85" s="119"/>
      <c r="M85" s="97" t="n">
        <v>5</v>
      </c>
      <c r="N85" s="202"/>
      <c r="O85" s="200"/>
      <c r="P85" s="200"/>
      <c r="Q85" s="203" t="n">
        <v>2009</v>
      </c>
      <c r="R85" s="167" t="s">
        <v>224</v>
      </c>
      <c r="S85" s="216"/>
      <c r="T85" s="217"/>
      <c r="U85" s="218"/>
      <c r="V85" s="219"/>
      <c r="W85" s="83"/>
      <c r="X85" s="95"/>
    </row>
    <row r="86" customFormat="false" ht="15" hidden="false" customHeight="true" outlineLevel="0" collapsed="false">
      <c r="A86" s="37"/>
      <c r="B86" s="68"/>
      <c r="C86" s="68"/>
      <c r="D86" s="68"/>
      <c r="E86" s="68"/>
      <c r="F86" s="119"/>
      <c r="G86" s="21"/>
      <c r="H86" s="22"/>
      <c r="I86" s="22"/>
      <c r="J86" s="22"/>
      <c r="K86" s="68"/>
      <c r="L86" s="119"/>
      <c r="M86" s="214" t="s">
        <v>235</v>
      </c>
      <c r="N86" s="214"/>
      <c r="O86" s="214"/>
      <c r="P86" s="202" t="n">
        <f aca="false">N85-N81</f>
        <v>0</v>
      </c>
      <c r="Q86" s="203" t="n">
        <v>2008</v>
      </c>
      <c r="R86" s="167" t="s">
        <v>224</v>
      </c>
      <c r="S86" s="216"/>
      <c r="T86" s="217"/>
      <c r="U86" s="218"/>
      <c r="V86" s="219"/>
      <c r="W86" s="83"/>
      <c r="X86" s="95"/>
    </row>
    <row r="87" customFormat="false" ht="15" hidden="false" customHeight="true" outlineLevel="0" collapsed="false">
      <c r="A87" s="37"/>
      <c r="B87" s="68"/>
      <c r="C87" s="68"/>
      <c r="D87" s="68"/>
      <c r="E87" s="68"/>
      <c r="F87" s="119"/>
      <c r="G87" s="21"/>
      <c r="H87" s="22"/>
      <c r="I87" s="22"/>
      <c r="J87" s="22"/>
      <c r="K87" s="68"/>
      <c r="L87" s="119"/>
      <c r="M87" s="214" t="s">
        <v>236</v>
      </c>
      <c r="N87" s="214"/>
      <c r="O87" s="214"/>
      <c r="P87" s="222" t="n">
        <f aca="false">(MAX(O81:O84)-MIN(O81:O84))</f>
        <v>0</v>
      </c>
      <c r="Q87" s="213" t="n">
        <v>2007</v>
      </c>
      <c r="R87" s="157" t="s">
        <v>224</v>
      </c>
      <c r="S87" s="216"/>
      <c r="T87" s="217"/>
      <c r="U87" s="218"/>
      <c r="V87" s="219"/>
      <c r="W87" s="83"/>
      <c r="X87" s="95"/>
    </row>
    <row r="88" customFormat="false" ht="15" hidden="false" customHeight="true" outlineLevel="0" collapsed="false">
      <c r="A88" s="37"/>
      <c r="B88" s="68"/>
      <c r="C88" s="68"/>
      <c r="D88" s="68"/>
      <c r="E88" s="68"/>
      <c r="F88" s="119"/>
      <c r="G88" s="21"/>
      <c r="H88" s="22"/>
      <c r="I88" s="22"/>
      <c r="J88" s="22"/>
      <c r="K88" s="68"/>
      <c r="L88" s="119"/>
      <c r="M88" s="229"/>
      <c r="N88" s="230"/>
      <c r="O88" s="230"/>
      <c r="P88" s="231"/>
      <c r="Q88" s="232"/>
      <c r="R88" s="233"/>
      <c r="S88" s="216"/>
      <c r="T88" s="217"/>
      <c r="U88" s="218"/>
      <c r="V88" s="219"/>
      <c r="W88" s="83"/>
      <c r="X88" s="95"/>
    </row>
    <row r="89" customFormat="false" ht="15" hidden="false" customHeight="true" outlineLevel="0" collapsed="false">
      <c r="A89" s="37"/>
      <c r="B89" s="68"/>
      <c r="C89" s="68"/>
      <c r="D89" s="68"/>
      <c r="E89" s="68"/>
      <c r="F89" s="119"/>
      <c r="G89" s="21"/>
      <c r="H89" s="22"/>
      <c r="I89" s="22"/>
      <c r="J89" s="22"/>
      <c r="K89" s="68"/>
      <c r="L89" s="119"/>
      <c r="M89" s="234"/>
      <c r="N89" s="235"/>
      <c r="O89" s="235"/>
      <c r="P89" s="115"/>
      <c r="Q89" s="220"/>
      <c r="R89" s="221"/>
      <c r="S89" s="216"/>
      <c r="T89" s="217"/>
      <c r="U89" s="218"/>
      <c r="V89" s="219"/>
      <c r="W89" s="83"/>
      <c r="X89" s="95"/>
    </row>
    <row r="90" customFormat="false" ht="15" hidden="false" customHeight="true" outlineLevel="0" collapsed="false">
      <c r="A90" s="37"/>
      <c r="B90" s="68"/>
      <c r="C90" s="68"/>
      <c r="D90" s="68"/>
      <c r="E90" s="68"/>
      <c r="F90" s="119"/>
      <c r="G90" s="21"/>
      <c r="H90" s="22"/>
      <c r="I90" s="22"/>
      <c r="J90" s="22"/>
      <c r="K90" s="68"/>
      <c r="L90" s="119"/>
      <c r="M90" s="216"/>
      <c r="N90" s="217"/>
      <c r="O90" s="218"/>
      <c r="P90" s="219"/>
      <c r="Q90" s="220"/>
      <c r="R90" s="221"/>
      <c r="S90" s="216"/>
      <c r="T90" s="217"/>
      <c r="U90" s="218"/>
      <c r="V90" s="219"/>
      <c r="W90" s="83"/>
      <c r="X90" s="95"/>
    </row>
    <row r="91" customFormat="false" ht="15" hidden="false" customHeight="true" outlineLevel="0" collapsed="false">
      <c r="A91" s="37"/>
      <c r="B91" s="68"/>
      <c r="C91" s="68"/>
      <c r="D91" s="68"/>
      <c r="E91" s="68"/>
      <c r="F91" s="119"/>
      <c r="G91" s="21"/>
      <c r="H91" s="22"/>
      <c r="I91" s="22"/>
      <c r="J91" s="22"/>
      <c r="K91" s="68"/>
      <c r="L91" s="119"/>
      <c r="M91" s="216"/>
      <c r="N91" s="217"/>
      <c r="O91" s="218"/>
      <c r="P91" s="219"/>
      <c r="Q91" s="220"/>
      <c r="R91" s="221"/>
      <c r="S91" s="216"/>
      <c r="T91" s="217"/>
      <c r="U91" s="218"/>
      <c r="V91" s="219"/>
      <c r="W91" s="83"/>
      <c r="X91" s="95"/>
    </row>
    <row r="92" customFormat="false" ht="15" hidden="false" customHeight="true" outlineLevel="0" collapsed="false">
      <c r="A92" s="21"/>
      <c r="B92" s="22"/>
      <c r="C92" s="22"/>
      <c r="D92" s="22"/>
      <c r="E92" s="22"/>
      <c r="F92" s="23"/>
      <c r="G92" s="21"/>
      <c r="H92" s="22"/>
      <c r="I92" s="22"/>
      <c r="J92" s="22"/>
      <c r="K92" s="22"/>
      <c r="L92" s="23"/>
      <c r="M92" s="216"/>
      <c r="N92" s="217"/>
      <c r="O92" s="218"/>
      <c r="P92" s="219"/>
      <c r="Q92" s="220"/>
      <c r="R92" s="221"/>
      <c r="S92" s="216"/>
      <c r="T92" s="217"/>
      <c r="U92" s="218"/>
      <c r="V92" s="219"/>
      <c r="W92" s="83"/>
      <c r="X92" s="95"/>
    </row>
    <row r="93" customFormat="false" ht="15" hidden="false" customHeight="true" outlineLevel="0" collapsed="false">
      <c r="A93" s="21"/>
      <c r="B93" s="22"/>
      <c r="C93" s="22"/>
      <c r="D93" s="22"/>
      <c r="E93" s="22"/>
      <c r="F93" s="23"/>
      <c r="G93" s="21"/>
      <c r="H93" s="22"/>
      <c r="I93" s="22"/>
      <c r="J93" s="22"/>
      <c r="K93" s="22"/>
      <c r="L93" s="23"/>
      <c r="M93" s="216"/>
      <c r="N93" s="217"/>
      <c r="O93" s="218"/>
      <c r="P93" s="219"/>
      <c r="Q93" s="220"/>
      <c r="R93" s="221"/>
      <c r="S93" s="216"/>
      <c r="T93" s="217"/>
      <c r="U93" s="218"/>
      <c r="V93" s="219"/>
      <c r="W93" s="83"/>
      <c r="X93" s="95"/>
    </row>
    <row r="94" customFormat="false" ht="15" hidden="false" customHeight="true" outlineLevel="0" collapsed="false">
      <c r="A94" s="21"/>
      <c r="B94" s="22"/>
      <c r="C94" s="22"/>
      <c r="D94" s="22"/>
      <c r="E94" s="22"/>
      <c r="F94" s="23"/>
      <c r="G94" s="21"/>
      <c r="H94" s="22"/>
      <c r="I94" s="22"/>
      <c r="J94" s="22"/>
      <c r="K94" s="22"/>
      <c r="L94" s="23"/>
      <c r="M94" s="21"/>
      <c r="N94" s="22"/>
      <c r="O94" s="22"/>
      <c r="P94" s="22"/>
      <c r="Q94" s="220"/>
      <c r="R94" s="221"/>
      <c r="S94" s="216"/>
      <c r="T94" s="217"/>
      <c r="U94" s="218"/>
      <c r="V94" s="219"/>
      <c r="W94" s="83"/>
      <c r="X94" s="95"/>
    </row>
    <row r="95" customFormat="false" ht="15" hidden="false" customHeight="true" outlineLevel="0" collapsed="false">
      <c r="A95" s="21"/>
      <c r="B95" s="22"/>
      <c r="C95" s="22"/>
      <c r="D95" s="22"/>
      <c r="E95" s="22"/>
      <c r="F95" s="23"/>
      <c r="G95" s="21"/>
      <c r="H95" s="22"/>
      <c r="I95" s="22"/>
      <c r="J95" s="22"/>
      <c r="K95" s="22"/>
      <c r="L95" s="23"/>
      <c r="M95" s="21"/>
      <c r="N95" s="22"/>
      <c r="O95" s="22"/>
      <c r="P95" s="22"/>
      <c r="Q95" s="220"/>
      <c r="R95" s="221"/>
      <c r="S95" s="216"/>
      <c r="T95" s="217"/>
      <c r="U95" s="218"/>
      <c r="V95" s="219"/>
      <c r="W95" s="83"/>
      <c r="X95" s="95"/>
    </row>
    <row r="96" customFormat="false" ht="15" hidden="false" customHeight="true" outlineLevel="0" collapsed="false">
      <c r="A96" s="21"/>
      <c r="B96" s="22"/>
      <c r="C96" s="22"/>
      <c r="D96" s="22"/>
      <c r="E96" s="236"/>
      <c r="F96" s="23"/>
      <c r="G96" s="21"/>
      <c r="H96" s="22"/>
      <c r="I96" s="22"/>
      <c r="J96" s="22"/>
      <c r="K96" s="22"/>
      <c r="L96" s="23"/>
      <c r="M96" s="21"/>
      <c r="N96" s="22"/>
      <c r="O96" s="22"/>
      <c r="P96" s="22"/>
      <c r="Q96" s="220"/>
      <c r="R96" s="221"/>
      <c r="S96" s="216"/>
      <c r="T96" s="217"/>
      <c r="U96" s="218"/>
      <c r="V96" s="219"/>
      <c r="W96" s="83"/>
      <c r="X96" s="95"/>
    </row>
    <row r="97" customFormat="false" ht="15" hidden="false" customHeight="true" outlineLevel="0" collapsed="false">
      <c r="A97" s="21"/>
      <c r="B97" s="22"/>
      <c r="C97" s="22"/>
      <c r="D97" s="22"/>
      <c r="E97" s="236"/>
      <c r="F97" s="23"/>
      <c r="G97" s="38"/>
      <c r="H97" s="45"/>
      <c r="I97" s="45"/>
      <c r="J97" s="45"/>
      <c r="K97" s="45"/>
      <c r="L97" s="46"/>
      <c r="M97" s="38"/>
      <c r="N97" s="45"/>
      <c r="O97" s="45"/>
      <c r="P97" s="45"/>
      <c r="Q97" s="237"/>
      <c r="R97" s="46"/>
      <c r="S97" s="238"/>
      <c r="T97" s="239"/>
      <c r="U97" s="240"/>
      <c r="V97" s="241"/>
      <c r="W97" s="242"/>
      <c r="X97" s="243"/>
    </row>
    <row r="98" customFormat="false" ht="15" hidden="false" customHeight="true" outlineLevel="0" collapsed="false">
      <c r="A98" s="32" t="s">
        <v>22</v>
      </c>
      <c r="B98" s="39" t="n">
        <v>4</v>
      </c>
      <c r="C98" s="34" t="s">
        <v>23</v>
      </c>
      <c r="D98" s="35" t="str">
        <f aca="false">VLOOKUP(B98,inter,2,0)</f>
        <v>Dès que possible</v>
      </c>
      <c r="E98" s="34" t="s">
        <v>24</v>
      </c>
      <c r="F98" s="36" t="str">
        <f aca="false">VLOOKUP(B98,surv,3,0)</f>
        <v>Journalière</v>
      </c>
      <c r="G98" s="32" t="s">
        <v>22</v>
      </c>
      <c r="H98" s="39" t="n">
        <v>1</v>
      </c>
      <c r="I98" s="34" t="s">
        <v>23</v>
      </c>
      <c r="J98" s="35" t="str">
        <f aca="false">VLOOKUP(H98,inter,2,0)</f>
        <v>+ 1 an</v>
      </c>
      <c r="K98" s="34" t="s">
        <v>24</v>
      </c>
      <c r="L98" s="36" t="str">
        <f aca="false">VLOOKUP(H98,surv,3,0)</f>
        <v>Annuelle</v>
      </c>
      <c r="M98" s="32" t="s">
        <v>22</v>
      </c>
      <c r="N98" s="39"/>
      <c r="O98" s="34" t="s">
        <v>23</v>
      </c>
      <c r="P98" s="35" t="e">
        <f aca="false">VLOOKUP(N98,inter,2,0)</f>
        <v>#N/A</v>
      </c>
      <c r="Q98" s="34" t="s">
        <v>24</v>
      </c>
      <c r="R98" s="36" t="e">
        <f aca="false">VLOOKUP(N98,surv,3,0)</f>
        <v>#N/A</v>
      </c>
      <c r="S98" s="32" t="s">
        <v>22</v>
      </c>
      <c r="T98" s="39" t="n">
        <v>1</v>
      </c>
      <c r="U98" s="34" t="s">
        <v>23</v>
      </c>
      <c r="V98" s="35" t="str">
        <f aca="false">VLOOKUP(T98,inter,2,0)</f>
        <v>+ 1 an</v>
      </c>
      <c r="W98" s="34" t="s">
        <v>24</v>
      </c>
      <c r="X98" s="36" t="str">
        <f aca="false">VLOOKUP(T98,surv,3,0)</f>
        <v>Annuelle</v>
      </c>
    </row>
    <row r="99" customFormat="false" ht="15" hidden="false" customHeight="true" outlineLevel="0" collapsed="false">
      <c r="A99" s="37" t="s">
        <v>205</v>
      </c>
      <c r="B99" s="244" t="s">
        <v>237</v>
      </c>
      <c r="C99" s="244"/>
      <c r="D99" s="244"/>
      <c r="E99" s="244"/>
      <c r="F99" s="244"/>
      <c r="G99" s="37" t="s">
        <v>205</v>
      </c>
      <c r="H99" s="30" t="s">
        <v>238</v>
      </c>
      <c r="I99" s="30"/>
      <c r="J99" s="30"/>
      <c r="K99" s="30"/>
      <c r="L99" s="30"/>
      <c r="M99" s="37" t="s">
        <v>205</v>
      </c>
      <c r="N99" s="30" t="s">
        <v>239</v>
      </c>
      <c r="O99" s="30"/>
      <c r="P99" s="30"/>
      <c r="Q99" s="30"/>
      <c r="R99" s="30"/>
      <c r="S99" s="37" t="s">
        <v>205</v>
      </c>
      <c r="T99" s="244" t="s">
        <v>240</v>
      </c>
      <c r="U99" s="244"/>
      <c r="V99" s="244"/>
      <c r="W99" s="244"/>
      <c r="X99" s="244"/>
    </row>
    <row r="100" customFormat="false" ht="15" hidden="false" customHeight="true" outlineLevel="0" collapsed="false">
      <c r="A100" s="38"/>
      <c r="B100" s="244"/>
      <c r="C100" s="244"/>
      <c r="D100" s="244"/>
      <c r="E100" s="244"/>
      <c r="F100" s="244"/>
      <c r="G100" s="38"/>
      <c r="H100" s="30"/>
      <c r="I100" s="30"/>
      <c r="J100" s="30"/>
      <c r="K100" s="30"/>
      <c r="L100" s="30"/>
      <c r="M100" s="38"/>
      <c r="N100" s="30"/>
      <c r="O100" s="30"/>
      <c r="P100" s="30"/>
      <c r="Q100" s="30"/>
      <c r="R100" s="30"/>
      <c r="S100" s="38"/>
      <c r="T100" s="244"/>
      <c r="U100" s="244"/>
      <c r="V100" s="244"/>
      <c r="W100" s="244"/>
      <c r="X100" s="244"/>
    </row>
    <row r="101" customFormat="false" ht="15" hidden="false" customHeight="true" outlineLevel="0" collapsed="false">
      <c r="A101" s="2" t="s">
        <v>53</v>
      </c>
      <c r="B101" s="2"/>
      <c r="C101" s="2"/>
      <c r="D101" s="2"/>
      <c r="E101" s="3" t="s">
        <v>1</v>
      </c>
      <c r="F101" s="3"/>
      <c r="G101" s="2" t="s">
        <v>53</v>
      </c>
      <c r="H101" s="2"/>
      <c r="I101" s="2"/>
      <c r="J101" s="2"/>
      <c r="K101" s="3" t="s">
        <v>1</v>
      </c>
      <c r="L101" s="3"/>
      <c r="M101" s="2" t="s">
        <v>210</v>
      </c>
      <c r="N101" s="2"/>
      <c r="O101" s="2"/>
      <c r="P101" s="2"/>
      <c r="Q101" s="3" t="s">
        <v>1</v>
      </c>
      <c r="R101" s="3"/>
      <c r="S101" s="2" t="s">
        <v>241</v>
      </c>
      <c r="T101" s="2"/>
      <c r="U101" s="2"/>
      <c r="V101" s="2"/>
      <c r="W101" s="3" t="str">
        <f aca="false">Q101</f>
        <v>Page</v>
      </c>
      <c r="X101" s="3"/>
    </row>
    <row r="102" customFormat="false" ht="15" hidden="false" customHeight="true" outlineLevel="0" collapsed="false">
      <c r="A102" s="4" t="s">
        <v>56</v>
      </c>
      <c r="B102" s="4"/>
      <c r="C102" s="4"/>
      <c r="D102" s="4"/>
      <c r="E102" s="5" t="n">
        <f aca="false">+E52+1</f>
        <v>7</v>
      </c>
      <c r="F102" s="6" t="str">
        <f aca="false">RESUME!$F$2</f>
        <v>/ 25</v>
      </c>
      <c r="G102" s="4" t="s">
        <v>56</v>
      </c>
      <c r="H102" s="4"/>
      <c r="I102" s="4"/>
      <c r="J102" s="4"/>
      <c r="K102" s="5" t="n">
        <f aca="false">+K52+1</f>
        <v>13</v>
      </c>
      <c r="L102" s="6" t="str">
        <f aca="false">RESUME!$F$2</f>
        <v>/ 25</v>
      </c>
      <c r="M102" s="4" t="s">
        <v>211</v>
      </c>
      <c r="N102" s="4"/>
      <c r="O102" s="4"/>
      <c r="P102" s="4"/>
      <c r="Q102" s="5" t="n">
        <f aca="false">+Q52+1</f>
        <v>19</v>
      </c>
      <c r="R102" s="6" t="str">
        <f aca="false">RESUME!$F$2</f>
        <v>/ 25</v>
      </c>
      <c r="S102" s="4" t="s">
        <v>242</v>
      </c>
      <c r="T102" s="4"/>
      <c r="U102" s="4"/>
      <c r="V102" s="4"/>
      <c r="W102" s="5" t="n">
        <f aca="false">+W52+1</f>
        <v>25</v>
      </c>
      <c r="X102" s="6" t="str">
        <f aca="false">RESUME!$F$2</f>
        <v>/ 25</v>
      </c>
    </row>
    <row r="103" customFormat="false" ht="15" hidden="false" customHeight="true" outlineLevel="0" collapsed="false">
      <c r="A103" s="7" t="str">
        <f aca="false">A3</f>
        <v>DATE</v>
      </c>
      <c r="B103" s="7"/>
      <c r="C103" s="8" t="str">
        <f aca="false">C3</f>
        <v>CLIENT :</v>
      </c>
      <c r="D103" s="9" t="n">
        <f aca="false">D3</f>
        <v>0</v>
      </c>
      <c r="E103" s="9"/>
      <c r="F103" s="9"/>
      <c r="G103" s="7" t="str">
        <f aca="false">A3</f>
        <v>DATE</v>
      </c>
      <c r="H103" s="7"/>
      <c r="I103" s="8" t="str">
        <f aca="false">C3</f>
        <v>CLIENT :</v>
      </c>
      <c r="J103" s="9" t="n">
        <f aca="false">D3</f>
        <v>0</v>
      </c>
      <c r="K103" s="9"/>
      <c r="L103" s="9"/>
      <c r="M103" s="7" t="str">
        <f aca="false">A3</f>
        <v>DATE</v>
      </c>
      <c r="N103" s="7"/>
      <c r="O103" s="8" t="str">
        <f aca="false">C3</f>
        <v>CLIENT :</v>
      </c>
      <c r="P103" s="9" t="n">
        <f aca="false">D3</f>
        <v>0</v>
      </c>
      <c r="Q103" s="9"/>
      <c r="R103" s="9"/>
      <c r="S103" s="7" t="str">
        <f aca="false">M103</f>
        <v>DATE</v>
      </c>
      <c r="T103" s="7"/>
      <c r="U103" s="8" t="str">
        <f aca="false">O103</f>
        <v>CLIENT :</v>
      </c>
      <c r="V103" s="9" t="n">
        <f aca="false">P103</f>
        <v>0</v>
      </c>
      <c r="W103" s="9"/>
      <c r="X103" s="9"/>
    </row>
    <row r="104" customFormat="false" ht="15" hidden="false" customHeight="true" outlineLevel="0" collapsed="false">
      <c r="A104" s="7"/>
      <c r="B104" s="7"/>
      <c r="C104" s="10" t="str">
        <f aca="false">C4</f>
        <v>Customer :</v>
      </c>
      <c r="D104" s="9"/>
      <c r="E104" s="9"/>
      <c r="F104" s="9"/>
      <c r="G104" s="7"/>
      <c r="H104" s="7"/>
      <c r="I104" s="10" t="str">
        <f aca="false">C4</f>
        <v>Customer :</v>
      </c>
      <c r="J104" s="9"/>
      <c r="K104" s="9"/>
      <c r="L104" s="9"/>
      <c r="M104" s="7"/>
      <c r="N104" s="7"/>
      <c r="O104" s="10" t="str">
        <f aca="false">C4</f>
        <v>Customer :</v>
      </c>
      <c r="P104" s="9"/>
      <c r="Q104" s="9"/>
      <c r="R104" s="9"/>
      <c r="S104" s="7"/>
      <c r="T104" s="7"/>
      <c r="U104" s="10" t="str">
        <f aca="false">O104</f>
        <v>Customer :</v>
      </c>
      <c r="V104" s="9"/>
      <c r="W104" s="9"/>
      <c r="X104" s="9"/>
    </row>
    <row r="105" customFormat="false" ht="15" hidden="false" customHeight="true" outlineLevel="0" collapsed="false">
      <c r="A105" s="11" t="n">
        <f aca="false">A5</f>
        <v>41701</v>
      </c>
      <c r="B105" s="11"/>
      <c r="C105" s="12" t="str">
        <f aca="false">C5</f>
        <v>Project N°</v>
      </c>
      <c r="D105" s="13" t="n">
        <f aca="false">D5</f>
        <v>44004</v>
      </c>
      <c r="E105" s="13"/>
      <c r="F105" s="13"/>
      <c r="G105" s="11" t="n">
        <v>41810</v>
      </c>
      <c r="H105" s="11"/>
      <c r="I105" s="12" t="str">
        <f aca="false">C5</f>
        <v>Project N°</v>
      </c>
      <c r="J105" s="13" t="n">
        <f aca="false">D5</f>
        <v>44004</v>
      </c>
      <c r="K105" s="13"/>
      <c r="L105" s="13"/>
      <c r="M105" s="11" t="n">
        <v>41810</v>
      </c>
      <c r="N105" s="11"/>
      <c r="O105" s="12" t="str">
        <f aca="false">C5</f>
        <v>Project N°</v>
      </c>
      <c r="P105" s="13" t="n">
        <f aca="false">D5</f>
        <v>44004</v>
      </c>
      <c r="Q105" s="13"/>
      <c r="R105" s="13"/>
      <c r="S105" s="11" t="n">
        <f aca="false">M105</f>
        <v>41810</v>
      </c>
      <c r="T105" s="11"/>
      <c r="U105" s="12" t="str">
        <f aca="false">O105</f>
        <v>Project N°</v>
      </c>
      <c r="V105" s="13" t="n">
        <f aca="false">P105</f>
        <v>44004</v>
      </c>
      <c r="W105" s="13"/>
      <c r="X105" s="13"/>
    </row>
    <row r="106" customFormat="false" ht="15" hidden="false" customHeight="true" outlineLevel="0" collapsed="false">
      <c r="A106" s="7" t="str">
        <f aca="false">A6</f>
        <v>APPAREIL</v>
      </c>
      <c r="B106" s="7"/>
      <c r="C106" s="14" t="str">
        <f aca="false">C6</f>
        <v>SECHEUR N°3</v>
      </c>
      <c r="D106" s="14"/>
      <c r="E106" s="14"/>
      <c r="F106" s="14"/>
      <c r="G106" s="7" t="str">
        <f aca="false">A6</f>
        <v>APPAREIL</v>
      </c>
      <c r="H106" s="7"/>
      <c r="I106" s="14" t="str">
        <f aca="false">C6</f>
        <v>SECHEUR N°3</v>
      </c>
      <c r="J106" s="14"/>
      <c r="K106" s="14"/>
      <c r="L106" s="14"/>
      <c r="M106" s="7" t="str">
        <f aca="false">A6</f>
        <v>APPAREIL</v>
      </c>
      <c r="N106" s="7"/>
      <c r="O106" s="14" t="str">
        <f aca="false">C6</f>
        <v>SECHEUR N°3</v>
      </c>
      <c r="P106" s="14"/>
      <c r="Q106" s="14"/>
      <c r="R106" s="14"/>
      <c r="S106" s="7" t="str">
        <f aca="false">M106</f>
        <v>APPAREIL</v>
      </c>
      <c r="T106" s="7"/>
      <c r="U106" s="14" t="str">
        <f aca="false">O106</f>
        <v>SECHEUR N°3</v>
      </c>
      <c r="V106" s="14"/>
      <c r="W106" s="14"/>
      <c r="X106" s="14"/>
    </row>
    <row r="107" customFormat="false" ht="15" hidden="false" customHeight="true" outlineLevel="0" collapsed="false">
      <c r="A107" s="15" t="str">
        <f aca="false">A7</f>
        <v>Device</v>
      </c>
      <c r="B107" s="15"/>
      <c r="C107" s="14"/>
      <c r="D107" s="14"/>
      <c r="E107" s="14"/>
      <c r="F107" s="14"/>
      <c r="G107" s="15" t="str">
        <f aca="false">A7</f>
        <v>Device</v>
      </c>
      <c r="H107" s="15"/>
      <c r="I107" s="14"/>
      <c r="J107" s="14"/>
      <c r="K107" s="14"/>
      <c r="L107" s="14"/>
      <c r="M107" s="15" t="str">
        <f aca="false">A7</f>
        <v>Device</v>
      </c>
      <c r="N107" s="15"/>
      <c r="O107" s="14"/>
      <c r="P107" s="14"/>
      <c r="Q107" s="14"/>
      <c r="R107" s="14"/>
      <c r="S107" s="15" t="str">
        <f aca="false">M107</f>
        <v>Device</v>
      </c>
      <c r="T107" s="15"/>
      <c r="U107" s="14"/>
      <c r="V107" s="14"/>
      <c r="W107" s="14"/>
      <c r="X107" s="14"/>
    </row>
    <row r="108" customFormat="false" ht="15" hidden="false" customHeight="true" outlineLevel="0" collapsed="false">
      <c r="A108" s="69" t="s">
        <v>59</v>
      </c>
      <c r="B108" s="69"/>
      <c r="C108" s="70" t="s">
        <v>212</v>
      </c>
      <c r="D108" s="70"/>
      <c r="E108" s="71" t="s">
        <v>61</v>
      </c>
      <c r="F108" s="72" t="s">
        <v>243</v>
      </c>
      <c r="G108" s="69" t="s">
        <v>59</v>
      </c>
      <c r="H108" s="69"/>
      <c r="I108" s="70" t="s">
        <v>213</v>
      </c>
      <c r="J108" s="70"/>
      <c r="K108" s="71" t="s">
        <v>61</v>
      </c>
      <c r="L108" s="72" t="s">
        <v>243</v>
      </c>
      <c r="M108" s="69" t="s">
        <v>59</v>
      </c>
      <c r="N108" s="69"/>
      <c r="O108" s="70" t="s">
        <v>244</v>
      </c>
      <c r="P108" s="70"/>
      <c r="Q108" s="71" t="s">
        <v>61</v>
      </c>
      <c r="R108" s="72" t="s">
        <v>63</v>
      </c>
      <c r="S108" s="69" t="s">
        <v>59</v>
      </c>
      <c r="T108" s="69"/>
      <c r="U108" s="70" t="s">
        <v>245</v>
      </c>
      <c r="V108" s="70"/>
      <c r="W108" s="71" t="s">
        <v>61</v>
      </c>
      <c r="X108" s="72" t="s">
        <v>63</v>
      </c>
    </row>
    <row r="109" customFormat="false" ht="15" hidden="false" customHeight="true" outlineLevel="0" collapsed="false">
      <c r="A109" s="73" t="s">
        <v>66</v>
      </c>
      <c r="B109" s="73"/>
      <c r="C109" s="70"/>
      <c r="D109" s="70"/>
      <c r="E109" s="74" t="s">
        <v>67</v>
      </c>
      <c r="F109" s="72"/>
      <c r="G109" s="73" t="s">
        <v>66</v>
      </c>
      <c r="H109" s="73"/>
      <c r="I109" s="70"/>
      <c r="J109" s="70"/>
      <c r="K109" s="74" t="s">
        <v>67</v>
      </c>
      <c r="L109" s="72"/>
      <c r="M109" s="73" t="s">
        <v>66</v>
      </c>
      <c r="N109" s="73"/>
      <c r="O109" s="70"/>
      <c r="P109" s="70"/>
      <c r="Q109" s="74" t="s">
        <v>67</v>
      </c>
      <c r="R109" s="72"/>
      <c r="S109" s="73" t="s">
        <v>66</v>
      </c>
      <c r="T109" s="73"/>
      <c r="U109" s="70"/>
      <c r="V109" s="70"/>
      <c r="W109" s="74" t="s">
        <v>67</v>
      </c>
      <c r="X109" s="72"/>
    </row>
    <row r="110" customFormat="false" ht="15" hidden="false" customHeight="true" outlineLevel="0" collapsed="false">
      <c r="A110" s="75" t="s">
        <v>246</v>
      </c>
      <c r="B110" s="75"/>
      <c r="C110" s="75"/>
      <c r="D110" s="75"/>
      <c r="E110" s="75"/>
      <c r="F110" s="75"/>
      <c r="G110" s="75" t="s">
        <v>246</v>
      </c>
      <c r="H110" s="75"/>
      <c r="I110" s="75"/>
      <c r="J110" s="75"/>
      <c r="K110" s="75"/>
      <c r="L110" s="75"/>
      <c r="M110" s="245" t="s">
        <v>247</v>
      </c>
      <c r="N110" s="245"/>
      <c r="O110" s="245"/>
      <c r="P110" s="245"/>
      <c r="Q110" s="246" t="s">
        <v>248</v>
      </c>
      <c r="R110" s="246"/>
      <c r="S110" s="194" t="s">
        <v>249</v>
      </c>
      <c r="T110" s="194"/>
      <c r="U110" s="194"/>
      <c r="V110" s="194"/>
      <c r="W110" s="194"/>
      <c r="X110" s="194"/>
    </row>
    <row r="111" customFormat="false" ht="15" hidden="false" customHeight="true" outlineLevel="0" collapsed="false">
      <c r="A111" s="247" t="s">
        <v>250</v>
      </c>
      <c r="B111" s="247"/>
      <c r="C111" s="247"/>
      <c r="D111" s="247"/>
      <c r="E111" s="197" t="s">
        <v>251</v>
      </c>
      <c r="F111" s="197"/>
      <c r="G111" s="247" t="s">
        <v>250</v>
      </c>
      <c r="H111" s="247"/>
      <c r="I111" s="247"/>
      <c r="J111" s="247"/>
      <c r="K111" s="197" t="s">
        <v>251</v>
      </c>
      <c r="L111" s="197"/>
      <c r="M111" s="194" t="s">
        <v>74</v>
      </c>
      <c r="N111" s="91" t="s">
        <v>252</v>
      </c>
      <c r="O111" s="91" t="s">
        <v>253</v>
      </c>
      <c r="P111" s="248" t="s">
        <v>254</v>
      </c>
      <c r="Q111" s="249" t="s">
        <v>255</v>
      </c>
      <c r="R111" s="250" t="s">
        <v>256</v>
      </c>
      <c r="S111" s="251"/>
      <c r="T111" s="251"/>
      <c r="U111" s="251"/>
      <c r="V111" s="251"/>
      <c r="W111" s="251"/>
      <c r="X111" s="251"/>
    </row>
    <row r="112" customFormat="false" ht="15" hidden="false" customHeight="true" outlineLevel="0" collapsed="false">
      <c r="A112" s="252" t="s">
        <v>257</v>
      </c>
      <c r="B112" s="252"/>
      <c r="C112" s="253" t="n">
        <v>2</v>
      </c>
      <c r="D112" s="254" t="s">
        <v>258</v>
      </c>
      <c r="E112" s="255" t="n">
        <v>2013</v>
      </c>
      <c r="F112" s="167" t="n">
        <f aca="false">C125</f>
        <v>5.6032</v>
      </c>
      <c r="G112" s="252" t="s">
        <v>257</v>
      </c>
      <c r="H112" s="252"/>
      <c r="I112" s="256" t="n">
        <v>1</v>
      </c>
      <c r="J112" s="254" t="s">
        <v>258</v>
      </c>
      <c r="K112" s="257" t="s">
        <v>259</v>
      </c>
      <c r="L112" s="258" t="n">
        <f aca="false">I125</f>
        <v>-0.263359999999999</v>
      </c>
      <c r="M112" s="259" t="n">
        <v>1</v>
      </c>
      <c r="N112" s="260" t="n">
        <v>9.42</v>
      </c>
      <c r="O112" s="261"/>
      <c r="P112" s="262"/>
      <c r="Q112" s="263" t="s">
        <v>260</v>
      </c>
      <c r="R112" s="263"/>
      <c r="S112" s="264" t="s">
        <v>261</v>
      </c>
      <c r="T112" s="264"/>
      <c r="U112" s="264"/>
      <c r="V112" s="264"/>
      <c r="W112" s="264"/>
      <c r="X112" s="264"/>
    </row>
    <row r="113" customFormat="false" ht="15" hidden="false" customHeight="true" outlineLevel="0" collapsed="false">
      <c r="A113" s="265" t="s">
        <v>262</v>
      </c>
      <c r="B113" s="265"/>
      <c r="C113" s="266" t="n">
        <v>0</v>
      </c>
      <c r="D113" s="267" t="s">
        <v>263</v>
      </c>
      <c r="E113" s="257" t="n">
        <v>2012</v>
      </c>
      <c r="F113" s="167" t="n">
        <f aca="false">C126</f>
        <v>0</v>
      </c>
      <c r="G113" s="265" t="s">
        <v>262</v>
      </c>
      <c r="H113" s="265"/>
      <c r="I113" s="268" t="n">
        <v>15</v>
      </c>
      <c r="J113" s="267" t="s">
        <v>263</v>
      </c>
      <c r="K113" s="257" t="s">
        <v>264</v>
      </c>
      <c r="L113" s="269" t="n">
        <v>17.6</v>
      </c>
      <c r="M113" s="97" t="n">
        <v>2</v>
      </c>
      <c r="N113" s="208" t="n">
        <v>9.42</v>
      </c>
      <c r="O113" s="270"/>
      <c r="P113" s="271"/>
      <c r="Q113" s="263"/>
      <c r="R113" s="263"/>
      <c r="S113" s="272" t="s">
        <v>265</v>
      </c>
      <c r="T113" s="272"/>
      <c r="U113" s="272"/>
      <c r="V113" s="272"/>
      <c r="W113" s="272"/>
      <c r="X113" s="272"/>
    </row>
    <row r="114" customFormat="false" ht="15" hidden="false" customHeight="true" outlineLevel="0" collapsed="false">
      <c r="A114" s="265" t="s">
        <v>266</v>
      </c>
      <c r="B114" s="265"/>
      <c r="C114" s="266" t="n">
        <f aca="false">C113/C112</f>
        <v>0</v>
      </c>
      <c r="D114" s="273" t="s">
        <v>267</v>
      </c>
      <c r="E114" s="255" t="n">
        <v>2011</v>
      </c>
      <c r="F114" s="167" t="n">
        <f aca="false">C127</f>
        <v>0</v>
      </c>
      <c r="G114" s="265" t="s">
        <v>266</v>
      </c>
      <c r="H114" s="265"/>
      <c r="I114" s="266" t="n">
        <f aca="false">I113/I112</f>
        <v>15</v>
      </c>
      <c r="J114" s="273" t="s">
        <v>267</v>
      </c>
      <c r="K114" s="257"/>
      <c r="L114" s="167" t="n">
        <f aca="false">I127</f>
        <v>0</v>
      </c>
      <c r="M114" s="97" t="n">
        <v>3</v>
      </c>
      <c r="N114" s="208" t="n">
        <v>9.42</v>
      </c>
      <c r="O114" s="274" t="n">
        <v>11</v>
      </c>
      <c r="P114" s="275" t="n">
        <v>11.5</v>
      </c>
      <c r="Q114" s="263"/>
      <c r="R114" s="263"/>
      <c r="S114" s="276" t="s">
        <v>268</v>
      </c>
      <c r="T114" s="276"/>
      <c r="U114" s="276"/>
      <c r="V114" s="276"/>
      <c r="W114" s="276"/>
      <c r="X114" s="276"/>
    </row>
    <row r="115" customFormat="false" ht="15" hidden="false" customHeight="true" outlineLevel="0" collapsed="false">
      <c r="A115" s="214" t="s">
        <v>269</v>
      </c>
      <c r="B115" s="214"/>
      <c r="C115" s="150" t="s">
        <v>270</v>
      </c>
      <c r="D115" s="273" t="s">
        <v>271</v>
      </c>
      <c r="E115" s="257" t="n">
        <v>2010</v>
      </c>
      <c r="F115" s="167" t="n">
        <f aca="false">C128</f>
        <v>0</v>
      </c>
      <c r="G115" s="214" t="s">
        <v>269</v>
      </c>
      <c r="H115" s="214"/>
      <c r="I115" s="150" t="s">
        <v>270</v>
      </c>
      <c r="J115" s="273" t="s">
        <v>271</v>
      </c>
      <c r="K115" s="257"/>
      <c r="L115" s="167" t="n">
        <f aca="false">I128</f>
        <v>0</v>
      </c>
      <c r="M115" s="97" t="n">
        <v>4</v>
      </c>
      <c r="N115" s="208" t="n">
        <v>9.42</v>
      </c>
      <c r="O115" s="274"/>
      <c r="P115" s="275"/>
      <c r="Q115" s="277"/>
      <c r="R115" s="278"/>
      <c r="S115" s="276" t="s">
        <v>272</v>
      </c>
      <c r="T115" s="276"/>
      <c r="U115" s="276"/>
      <c r="V115" s="276"/>
      <c r="W115" s="276"/>
      <c r="X115" s="276"/>
    </row>
    <row r="116" customFormat="false" ht="15" hidden="false" customHeight="true" outlineLevel="0" collapsed="false">
      <c r="A116" s="214" t="s">
        <v>273</v>
      </c>
      <c r="B116" s="214"/>
      <c r="C116" s="279" t="n">
        <f aca="false">C114/PI()</f>
        <v>0</v>
      </c>
      <c r="D116" s="273" t="s">
        <v>263</v>
      </c>
      <c r="E116" s="255" t="n">
        <v>2009</v>
      </c>
      <c r="F116" s="167" t="n">
        <f aca="false">C129</f>
        <v>0</v>
      </c>
      <c r="G116" s="214" t="s">
        <v>273</v>
      </c>
      <c r="H116" s="214"/>
      <c r="I116" s="279" t="n">
        <f aca="false">I114/PI()</f>
        <v>4.77464829275686</v>
      </c>
      <c r="J116" s="273" t="s">
        <v>263</v>
      </c>
      <c r="K116" s="257"/>
      <c r="L116" s="167" t="n">
        <f aca="false">I129</f>
        <v>0</v>
      </c>
      <c r="M116" s="97" t="n">
        <v>5</v>
      </c>
      <c r="N116" s="208" t="n">
        <v>9.42</v>
      </c>
      <c r="O116" s="274"/>
      <c r="P116" s="275"/>
      <c r="Q116" s="277"/>
      <c r="R116" s="278"/>
      <c r="S116" s="280"/>
      <c r="T116" s="280"/>
      <c r="U116" s="280"/>
      <c r="V116" s="280"/>
      <c r="W116" s="280"/>
      <c r="X116" s="280"/>
    </row>
    <row r="117" customFormat="false" ht="15" hidden="false" customHeight="true" outlineLevel="0" collapsed="false">
      <c r="A117" s="214" t="s">
        <v>274</v>
      </c>
      <c r="B117" s="214"/>
      <c r="C117" s="281" t="n">
        <v>7</v>
      </c>
      <c r="D117" s="273" t="s">
        <v>263</v>
      </c>
      <c r="E117" s="257" t="n">
        <v>2008</v>
      </c>
      <c r="F117" s="167" t="n">
        <f aca="false">C130</f>
        <v>0</v>
      </c>
      <c r="G117" s="214" t="s">
        <v>274</v>
      </c>
      <c r="H117" s="214"/>
      <c r="I117" s="268" t="n">
        <v>7</v>
      </c>
      <c r="J117" s="273" t="s">
        <v>263</v>
      </c>
      <c r="K117" s="257"/>
      <c r="L117" s="167" t="n">
        <f aca="false">I130</f>
        <v>0</v>
      </c>
      <c r="M117" s="97" t="n">
        <v>6</v>
      </c>
      <c r="N117" s="208" t="n">
        <v>9.42</v>
      </c>
      <c r="O117" s="274"/>
      <c r="P117" s="275"/>
      <c r="Q117" s="277"/>
      <c r="R117" s="278"/>
      <c r="S117" s="272" t="s">
        <v>275</v>
      </c>
      <c r="T117" s="272"/>
      <c r="U117" s="272"/>
      <c r="V117" s="272"/>
      <c r="W117" s="272"/>
      <c r="X117" s="272"/>
    </row>
    <row r="118" customFormat="false" ht="15" hidden="false" customHeight="true" outlineLevel="0" collapsed="false">
      <c r="A118" s="265" t="s">
        <v>276</v>
      </c>
      <c r="B118" s="265"/>
      <c r="C118" s="282"/>
      <c r="D118" s="273"/>
      <c r="E118" s="255" t="n">
        <v>2007</v>
      </c>
      <c r="F118" s="167" t="n">
        <f aca="false">C131</f>
        <v>0</v>
      </c>
      <c r="G118" s="265" t="s">
        <v>276</v>
      </c>
      <c r="H118" s="265"/>
      <c r="I118" s="282"/>
      <c r="J118" s="273"/>
      <c r="K118" s="257"/>
      <c r="L118" s="167" t="n">
        <f aca="false">I131</f>
        <v>0</v>
      </c>
      <c r="M118" s="97" t="n">
        <v>7</v>
      </c>
      <c r="N118" s="208" t="n">
        <v>9.42</v>
      </c>
      <c r="O118" s="274" t="n">
        <v>10.5</v>
      </c>
      <c r="P118" s="275" t="n">
        <v>10.5</v>
      </c>
      <c r="Q118" s="283"/>
      <c r="R118" s="278"/>
      <c r="S118" s="284" t="s">
        <v>277</v>
      </c>
      <c r="T118" s="284"/>
      <c r="U118" s="284"/>
      <c r="V118" s="284"/>
      <c r="W118" s="284"/>
      <c r="X118" s="284"/>
    </row>
    <row r="119" customFormat="false" ht="15" hidden="false" customHeight="true" outlineLevel="0" collapsed="false">
      <c r="A119" s="265" t="s">
        <v>278</v>
      </c>
      <c r="B119" s="265"/>
      <c r="C119" s="285" t="n">
        <v>25</v>
      </c>
      <c r="D119" s="273" t="s">
        <v>271</v>
      </c>
      <c r="E119" s="220"/>
      <c r="F119" s="221"/>
      <c r="G119" s="265" t="s">
        <v>278</v>
      </c>
      <c r="H119" s="265"/>
      <c r="I119" s="285" t="n">
        <v>130</v>
      </c>
      <c r="J119" s="273" t="s">
        <v>271</v>
      </c>
      <c r="K119" s="220"/>
      <c r="L119" s="221"/>
      <c r="M119" s="97" t="n">
        <v>8</v>
      </c>
      <c r="N119" s="208" t="n">
        <v>9.42</v>
      </c>
      <c r="O119" s="270"/>
      <c r="P119" s="271"/>
      <c r="Q119" s="277"/>
      <c r="R119" s="278"/>
      <c r="S119" s="272"/>
      <c r="T119" s="272"/>
      <c r="U119" s="272"/>
      <c r="V119" s="272"/>
      <c r="W119" s="272"/>
      <c r="X119" s="272"/>
    </row>
    <row r="120" customFormat="false" ht="15" hidden="false" customHeight="true" outlineLevel="0" collapsed="false">
      <c r="A120" s="286" t="s">
        <v>279</v>
      </c>
      <c r="B120" s="286"/>
      <c r="C120" s="287" t="n">
        <v>25</v>
      </c>
      <c r="D120" s="288" t="s">
        <v>271</v>
      </c>
      <c r="E120" s="220"/>
      <c r="F120" s="221"/>
      <c r="G120" s="286" t="s">
        <v>279</v>
      </c>
      <c r="H120" s="286"/>
      <c r="I120" s="287" t="n">
        <v>130</v>
      </c>
      <c r="J120" s="288" t="s">
        <v>271</v>
      </c>
      <c r="K120" s="220"/>
      <c r="L120" s="221"/>
      <c r="M120" s="207"/>
      <c r="N120" s="208"/>
      <c r="O120" s="289"/>
      <c r="P120" s="290"/>
      <c r="Q120" s="291"/>
      <c r="R120" s="119"/>
      <c r="S120" s="264"/>
      <c r="T120" s="264"/>
      <c r="U120" s="264"/>
      <c r="V120" s="264"/>
      <c r="W120" s="264"/>
      <c r="X120" s="264"/>
    </row>
    <row r="121" customFormat="false" ht="15" hidden="false" customHeight="true" outlineLevel="0" collapsed="false">
      <c r="A121" s="247" t="s">
        <v>280</v>
      </c>
      <c r="B121" s="247"/>
      <c r="C121" s="247"/>
      <c r="D121" s="247"/>
      <c r="E121" s="220"/>
      <c r="F121" s="221"/>
      <c r="G121" s="247" t="s">
        <v>280</v>
      </c>
      <c r="H121" s="247"/>
      <c r="I121" s="247"/>
      <c r="J121" s="247"/>
      <c r="K121" s="220"/>
      <c r="L121" s="221"/>
      <c r="M121" s="216"/>
      <c r="N121" s="217"/>
      <c r="O121" s="292"/>
      <c r="P121" s="293"/>
      <c r="Q121" s="291"/>
      <c r="R121" s="119"/>
      <c r="S121" s="264" t="s">
        <v>281</v>
      </c>
      <c r="T121" s="264"/>
      <c r="U121" s="264"/>
      <c r="V121" s="264"/>
      <c r="W121" s="264"/>
      <c r="X121" s="264"/>
    </row>
    <row r="122" customFormat="false" ht="15" hidden="false" customHeight="true" outlineLevel="0" collapsed="false">
      <c r="A122" s="259" t="s">
        <v>282</v>
      </c>
      <c r="B122" s="259"/>
      <c r="C122" s="294" t="n">
        <f aca="false">C119</f>
        <v>25</v>
      </c>
      <c r="D122" s="295" t="s">
        <v>271</v>
      </c>
      <c r="E122" s="220"/>
      <c r="F122" s="221"/>
      <c r="G122" s="259" t="s">
        <v>282</v>
      </c>
      <c r="H122" s="259"/>
      <c r="I122" s="294" t="n">
        <f aca="false">I119</f>
        <v>130</v>
      </c>
      <c r="J122" s="295" t="s">
        <v>271</v>
      </c>
      <c r="K122" s="220"/>
      <c r="L122" s="221"/>
      <c r="M122" s="216"/>
      <c r="N122" s="217"/>
      <c r="O122" s="292"/>
      <c r="P122" s="293"/>
      <c r="Q122" s="296"/>
      <c r="R122" s="296"/>
      <c r="S122" s="284" t="s">
        <v>283</v>
      </c>
      <c r="T122" s="284"/>
      <c r="U122" s="284"/>
      <c r="V122" s="284"/>
      <c r="W122" s="284"/>
      <c r="X122" s="284"/>
    </row>
    <row r="123" customFormat="false" ht="15" hidden="false" customHeight="true" outlineLevel="0" collapsed="false">
      <c r="A123" s="214" t="s">
        <v>284</v>
      </c>
      <c r="B123" s="214"/>
      <c r="C123" s="297" t="n">
        <v>4777</v>
      </c>
      <c r="D123" s="273" t="s">
        <v>263</v>
      </c>
      <c r="E123" s="220"/>
      <c r="F123" s="221"/>
      <c r="G123" s="214" t="s">
        <v>284</v>
      </c>
      <c r="H123" s="214"/>
      <c r="I123" s="297" t="n">
        <v>4777</v>
      </c>
      <c r="J123" s="273" t="s">
        <v>263</v>
      </c>
      <c r="K123" s="220"/>
      <c r="L123" s="221"/>
      <c r="M123" s="216"/>
      <c r="N123" s="217"/>
      <c r="O123" s="292"/>
      <c r="P123" s="293"/>
      <c r="Q123" s="277" t="s">
        <v>285</v>
      </c>
      <c r="R123" s="119"/>
      <c r="S123" s="272" t="s">
        <v>286</v>
      </c>
      <c r="T123" s="272"/>
      <c r="U123" s="272"/>
      <c r="V123" s="272"/>
      <c r="W123" s="272"/>
      <c r="X123" s="272"/>
    </row>
    <row r="124" customFormat="false" ht="15" hidden="false" customHeight="true" outlineLevel="0" collapsed="false">
      <c r="A124" s="214" t="s">
        <v>287</v>
      </c>
      <c r="B124" s="214"/>
      <c r="C124" s="297" t="n">
        <f aca="false">3.88*1.2*C122*1.2/100</f>
        <v>1.3968</v>
      </c>
      <c r="D124" s="273" t="s">
        <v>263</v>
      </c>
      <c r="E124" s="220"/>
      <c r="F124" s="221"/>
      <c r="G124" s="214" t="s">
        <v>287</v>
      </c>
      <c r="H124" s="214"/>
      <c r="I124" s="297" t="n">
        <f aca="false">3.88*1.2*I122*1.2/100</f>
        <v>7.26336</v>
      </c>
      <c r="J124" s="273" t="s">
        <v>263</v>
      </c>
      <c r="K124" s="220"/>
      <c r="L124" s="221"/>
      <c r="M124" s="245" t="s">
        <v>288</v>
      </c>
      <c r="N124" s="245"/>
      <c r="O124" s="245"/>
      <c r="P124" s="245"/>
      <c r="Q124" s="263" t="s">
        <v>289</v>
      </c>
      <c r="R124" s="263"/>
      <c r="S124" s="272" t="s">
        <v>290</v>
      </c>
      <c r="T124" s="272"/>
      <c r="U124" s="272"/>
      <c r="V124" s="272"/>
      <c r="W124" s="272"/>
      <c r="X124" s="272"/>
    </row>
    <row r="125" customFormat="false" ht="15" hidden="false" customHeight="true" outlineLevel="0" collapsed="false">
      <c r="A125" s="214" t="s">
        <v>291</v>
      </c>
      <c r="B125" s="214"/>
      <c r="C125" s="298" t="n">
        <f aca="false">C117-C124</f>
        <v>5.6032</v>
      </c>
      <c r="D125" s="273" t="s">
        <v>263</v>
      </c>
      <c r="E125" s="220"/>
      <c r="F125" s="221"/>
      <c r="G125" s="214" t="s">
        <v>291</v>
      </c>
      <c r="H125" s="214"/>
      <c r="I125" s="298" t="n">
        <f aca="false">I117-I124</f>
        <v>-0.263359999999999</v>
      </c>
      <c r="J125" s="273" t="s">
        <v>263</v>
      </c>
      <c r="K125" s="220"/>
      <c r="L125" s="221"/>
      <c r="M125" s="194" t="s">
        <v>74</v>
      </c>
      <c r="N125" s="91" t="s">
        <v>252</v>
      </c>
      <c r="O125" s="91" t="s">
        <v>253</v>
      </c>
      <c r="P125" s="248" t="s">
        <v>254</v>
      </c>
      <c r="Q125" s="263"/>
      <c r="R125" s="263"/>
      <c r="S125" s="272" t="s">
        <v>292</v>
      </c>
      <c r="T125" s="272"/>
      <c r="U125" s="272"/>
      <c r="V125" s="272"/>
      <c r="W125" s="272"/>
      <c r="X125" s="272"/>
    </row>
    <row r="126" customFormat="false" ht="15" hidden="false" customHeight="true" outlineLevel="0" collapsed="false">
      <c r="A126" s="299" t="s">
        <v>274</v>
      </c>
      <c r="B126" s="299"/>
      <c r="C126" s="300"/>
      <c r="D126" s="288" t="s">
        <v>263</v>
      </c>
      <c r="E126" s="220"/>
      <c r="F126" s="221"/>
      <c r="G126" s="299" t="s">
        <v>274</v>
      </c>
      <c r="H126" s="299"/>
      <c r="I126" s="300"/>
      <c r="J126" s="288" t="s">
        <v>263</v>
      </c>
      <c r="K126" s="220"/>
      <c r="L126" s="221"/>
      <c r="M126" s="259" t="n">
        <v>1</v>
      </c>
      <c r="N126" s="260" t="n">
        <v>9.42</v>
      </c>
      <c r="O126" s="301" t="n">
        <v>11</v>
      </c>
      <c r="P126" s="302" t="n">
        <v>11</v>
      </c>
      <c r="Q126" s="303"/>
      <c r="R126" s="304"/>
      <c r="S126" s="305" t="s">
        <v>293</v>
      </c>
      <c r="T126" s="305"/>
      <c r="U126" s="305"/>
      <c r="V126" s="305"/>
      <c r="W126" s="305"/>
      <c r="X126" s="305"/>
    </row>
    <row r="127" customFormat="false" ht="15" hidden="false" customHeight="true" outlineLevel="0" collapsed="false">
      <c r="A127" s="247" t="s">
        <v>294</v>
      </c>
      <c r="B127" s="247"/>
      <c r="C127" s="247"/>
      <c r="D127" s="247"/>
      <c r="E127" s="219"/>
      <c r="F127" s="221"/>
      <c r="G127" s="21"/>
      <c r="H127" s="22"/>
      <c r="I127" s="22"/>
      <c r="J127" s="22"/>
      <c r="K127" s="220"/>
      <c r="L127" s="221"/>
      <c r="M127" s="97" t="n">
        <v>2</v>
      </c>
      <c r="N127" s="208" t="n">
        <v>9.42</v>
      </c>
      <c r="O127" s="274"/>
      <c r="P127" s="275"/>
      <c r="Q127" s="306"/>
      <c r="R127" s="307"/>
      <c r="S127" s="272" t="s">
        <v>295</v>
      </c>
      <c r="T127" s="272"/>
      <c r="U127" s="272"/>
      <c r="V127" s="272"/>
      <c r="W127" s="272"/>
      <c r="X127" s="272"/>
    </row>
    <row r="128" customFormat="false" ht="15" hidden="false" customHeight="true" outlineLevel="0" collapsed="false">
      <c r="A128" s="21"/>
      <c r="B128" s="22"/>
      <c r="C128" s="22"/>
      <c r="D128" s="308"/>
      <c r="E128" s="309"/>
      <c r="F128" s="225"/>
      <c r="G128" s="21"/>
      <c r="H128" s="22"/>
      <c r="I128" s="22"/>
      <c r="J128" s="22"/>
      <c r="K128" s="224"/>
      <c r="L128" s="225"/>
      <c r="M128" s="97" t="n">
        <v>3</v>
      </c>
      <c r="N128" s="208" t="n">
        <v>9.42</v>
      </c>
      <c r="O128" s="274"/>
      <c r="P128" s="275"/>
      <c r="Q128" s="310"/>
      <c r="R128" s="307"/>
      <c r="S128" s="272" t="s">
        <v>296</v>
      </c>
      <c r="T128" s="272"/>
      <c r="U128" s="272"/>
      <c r="V128" s="272"/>
      <c r="W128" s="272"/>
      <c r="X128" s="272"/>
    </row>
    <row r="129" customFormat="false" ht="15" hidden="false" customHeight="true" outlineLevel="0" collapsed="false">
      <c r="A129" s="21"/>
      <c r="B129" s="22"/>
      <c r="C129" s="22"/>
      <c r="D129" s="22"/>
      <c r="E129" s="68"/>
      <c r="F129" s="119"/>
      <c r="G129" s="21"/>
      <c r="H129" s="22"/>
      <c r="I129" s="22"/>
      <c r="J129" s="22"/>
      <c r="K129" s="68"/>
      <c r="L129" s="119"/>
      <c r="M129" s="97" t="n">
        <v>4</v>
      </c>
      <c r="N129" s="208" t="n">
        <v>9.42</v>
      </c>
      <c r="O129" s="274"/>
      <c r="P129" s="275"/>
      <c r="Q129" s="310"/>
      <c r="R129" s="307"/>
      <c r="S129" s="272" t="s">
        <v>297</v>
      </c>
      <c r="T129" s="272"/>
      <c r="U129" s="272"/>
      <c r="V129" s="272"/>
      <c r="W129" s="272"/>
      <c r="X129" s="272"/>
    </row>
    <row r="130" customFormat="false" ht="15" hidden="false" customHeight="true" outlineLevel="0" collapsed="false">
      <c r="A130" s="21"/>
      <c r="B130" s="22"/>
      <c r="C130" s="22"/>
      <c r="D130" s="22"/>
      <c r="E130" s="68"/>
      <c r="F130" s="119"/>
      <c r="G130" s="21"/>
      <c r="H130" s="22"/>
      <c r="I130" s="22"/>
      <c r="J130" s="22"/>
      <c r="K130" s="68"/>
      <c r="L130" s="119"/>
      <c r="M130" s="97" t="n">
        <v>5</v>
      </c>
      <c r="N130" s="208" t="n">
        <v>9.42</v>
      </c>
      <c r="O130" s="274" t="n">
        <v>9</v>
      </c>
      <c r="P130" s="275" t="n">
        <v>9</v>
      </c>
      <c r="Q130" s="306"/>
      <c r="R130" s="307"/>
      <c r="S130" s="272" t="s">
        <v>298</v>
      </c>
      <c r="T130" s="272"/>
      <c r="U130" s="272"/>
      <c r="V130" s="272"/>
      <c r="W130" s="272"/>
      <c r="X130" s="272"/>
    </row>
    <row r="131" customFormat="false" ht="15" hidden="false" customHeight="true" outlineLevel="0" collapsed="false">
      <c r="A131" s="21"/>
      <c r="B131" s="22"/>
      <c r="C131" s="22"/>
      <c r="D131" s="22"/>
      <c r="E131" s="68"/>
      <c r="F131" s="119"/>
      <c r="G131" s="21"/>
      <c r="H131" s="22"/>
      <c r="I131" s="22"/>
      <c r="J131" s="22"/>
      <c r="K131" s="68"/>
      <c r="L131" s="119"/>
      <c r="M131" s="97" t="n">
        <v>6</v>
      </c>
      <c r="N131" s="208" t="n">
        <v>9.42</v>
      </c>
      <c r="O131" s="270"/>
      <c r="P131" s="271"/>
      <c r="Q131" s="306"/>
      <c r="R131" s="307"/>
      <c r="S131" s="272" t="s">
        <v>299</v>
      </c>
      <c r="T131" s="272"/>
      <c r="U131" s="272"/>
      <c r="V131" s="272"/>
      <c r="W131" s="272"/>
      <c r="X131" s="272"/>
    </row>
    <row r="132" customFormat="false" ht="15" hidden="false" customHeight="true" outlineLevel="0" collapsed="false">
      <c r="A132" s="21"/>
      <c r="B132" s="22"/>
      <c r="C132" s="22"/>
      <c r="D132" s="22"/>
      <c r="E132" s="68"/>
      <c r="F132" s="119"/>
      <c r="G132" s="21"/>
      <c r="H132" s="22"/>
      <c r="I132" s="22"/>
      <c r="J132" s="22"/>
      <c r="K132" s="68"/>
      <c r="L132" s="119"/>
      <c r="M132" s="97" t="n">
        <v>7</v>
      </c>
      <c r="N132" s="208" t="n">
        <v>9.42</v>
      </c>
      <c r="O132" s="270"/>
      <c r="P132" s="271"/>
      <c r="Q132" s="306"/>
      <c r="R132" s="307"/>
      <c r="S132" s="272"/>
      <c r="T132" s="272"/>
      <c r="U132" s="272"/>
      <c r="V132" s="272"/>
      <c r="W132" s="272"/>
      <c r="X132" s="272"/>
    </row>
    <row r="133" customFormat="false" ht="15" hidden="false" customHeight="true" outlineLevel="0" collapsed="false">
      <c r="A133" s="21"/>
      <c r="B133" s="22"/>
      <c r="C133" s="22"/>
      <c r="D133" s="22"/>
      <c r="E133" s="68"/>
      <c r="F133" s="119"/>
      <c r="G133" s="21"/>
      <c r="H133" s="22"/>
      <c r="I133" s="22"/>
      <c r="J133" s="22"/>
      <c r="K133" s="68"/>
      <c r="L133" s="119"/>
      <c r="M133" s="97" t="n">
        <v>8</v>
      </c>
      <c r="N133" s="208" t="n">
        <v>9.42</v>
      </c>
      <c r="O133" s="270"/>
      <c r="P133" s="271"/>
      <c r="Q133" s="306"/>
      <c r="R133" s="307"/>
      <c r="S133" s="305"/>
      <c r="T133" s="305"/>
      <c r="U133" s="305"/>
      <c r="V133" s="305"/>
      <c r="W133" s="305"/>
      <c r="X133" s="305"/>
    </row>
    <row r="134" customFormat="false" ht="15" hidden="false" customHeight="true" outlineLevel="0" collapsed="false">
      <c r="A134" s="21"/>
      <c r="B134" s="22"/>
      <c r="C134" s="22"/>
      <c r="D134" s="22"/>
      <c r="E134" s="68"/>
      <c r="F134" s="119"/>
      <c r="G134" s="21"/>
      <c r="H134" s="22"/>
      <c r="I134" s="22"/>
      <c r="J134" s="22"/>
      <c r="K134" s="68"/>
      <c r="L134" s="119"/>
      <c r="M134" s="311" t="s">
        <v>300</v>
      </c>
      <c r="N134" s="311"/>
      <c r="O134" s="311"/>
      <c r="P134" s="311"/>
      <c r="Q134" s="312" t="s">
        <v>301</v>
      </c>
      <c r="R134" s="278"/>
      <c r="S134" s="264"/>
      <c r="T134" s="264"/>
      <c r="U134" s="264"/>
      <c r="V134" s="264"/>
      <c r="W134" s="264"/>
      <c r="X134" s="264"/>
    </row>
    <row r="135" customFormat="false" ht="15" hidden="false" customHeight="true" outlineLevel="0" collapsed="false">
      <c r="A135" s="21" t="s">
        <v>302</v>
      </c>
      <c r="B135" s="22"/>
      <c r="C135" s="22"/>
      <c r="D135" s="22"/>
      <c r="E135" s="236" t="n">
        <v>11</v>
      </c>
      <c r="F135" s="119"/>
      <c r="G135" s="21" t="s">
        <v>303</v>
      </c>
      <c r="H135" s="22"/>
      <c r="I135" s="22"/>
      <c r="J135" s="22"/>
      <c r="K135" s="313" t="n">
        <v>2</v>
      </c>
      <c r="L135" s="119"/>
      <c r="M135" s="87" t="s">
        <v>74</v>
      </c>
      <c r="N135" s="314" t="s">
        <v>304</v>
      </c>
      <c r="O135" s="315" t="s">
        <v>305</v>
      </c>
      <c r="P135" s="316" t="s">
        <v>306</v>
      </c>
      <c r="Q135" s="317" t="s">
        <v>307</v>
      </c>
      <c r="R135" s="317"/>
      <c r="S135" s="272"/>
      <c r="T135" s="272"/>
      <c r="U135" s="272"/>
      <c r="V135" s="272"/>
      <c r="W135" s="272"/>
      <c r="X135" s="272"/>
    </row>
    <row r="136" customFormat="false" ht="15" hidden="false" customHeight="true" outlineLevel="0" collapsed="false">
      <c r="A136" s="21"/>
      <c r="B136" s="22"/>
      <c r="C136" s="22"/>
      <c r="D136" s="22"/>
      <c r="E136" s="68"/>
      <c r="F136" s="119"/>
      <c r="G136" s="21"/>
      <c r="H136" s="22"/>
      <c r="I136" s="22"/>
      <c r="J136" s="22"/>
      <c r="K136" s="318"/>
      <c r="L136" s="119"/>
      <c r="M136" s="97" t="n">
        <v>1</v>
      </c>
      <c r="N136" s="319"/>
      <c r="O136" s="320"/>
      <c r="P136" s="321" t="s">
        <v>308</v>
      </c>
      <c r="Q136" s="317"/>
      <c r="R136" s="317"/>
      <c r="S136" s="272"/>
      <c r="T136" s="272"/>
      <c r="U136" s="272"/>
      <c r="V136" s="272"/>
      <c r="W136" s="272"/>
      <c r="X136" s="272"/>
    </row>
    <row r="137" customFormat="false" ht="15" hidden="false" customHeight="true" outlineLevel="0" collapsed="false">
      <c r="A137" s="37"/>
      <c r="B137" s="68"/>
      <c r="C137" s="68"/>
      <c r="D137" s="68"/>
      <c r="E137" s="68"/>
      <c r="F137" s="119"/>
      <c r="G137" s="37"/>
      <c r="H137" s="68"/>
      <c r="I137" s="68"/>
      <c r="J137" s="68"/>
      <c r="K137" s="318"/>
      <c r="L137" s="119"/>
      <c r="M137" s="214" t="n">
        <v>2</v>
      </c>
      <c r="N137" s="322"/>
      <c r="O137" s="323"/>
      <c r="P137" s="324"/>
      <c r="Q137" s="317" t="s">
        <v>309</v>
      </c>
      <c r="R137" s="317"/>
      <c r="S137" s="272"/>
      <c r="T137" s="272"/>
      <c r="U137" s="272"/>
      <c r="V137" s="272"/>
      <c r="W137" s="272"/>
      <c r="X137" s="272"/>
    </row>
    <row r="138" customFormat="false" ht="15" hidden="false" customHeight="true" outlineLevel="0" collapsed="false">
      <c r="A138" s="37"/>
      <c r="B138" s="68"/>
      <c r="C138" s="68"/>
      <c r="D138" s="68"/>
      <c r="E138" s="68"/>
      <c r="F138" s="119"/>
      <c r="G138" s="37"/>
      <c r="H138" s="68"/>
      <c r="I138" s="68"/>
      <c r="J138" s="68"/>
      <c r="K138" s="318"/>
      <c r="L138" s="119"/>
      <c r="M138" s="214" t="n">
        <v>3</v>
      </c>
      <c r="N138" s="322"/>
      <c r="O138" s="323"/>
      <c r="P138" s="324"/>
      <c r="Q138" s="317"/>
      <c r="R138" s="317"/>
      <c r="S138" s="272"/>
      <c r="T138" s="272"/>
      <c r="U138" s="272"/>
      <c r="V138" s="272"/>
      <c r="W138" s="272"/>
      <c r="X138" s="272"/>
    </row>
    <row r="139" customFormat="false" ht="15" hidden="false" customHeight="true" outlineLevel="0" collapsed="false">
      <c r="A139" s="21" t="s">
        <v>310</v>
      </c>
      <c r="B139" s="22"/>
      <c r="C139" s="22"/>
      <c r="D139" s="22"/>
      <c r="E139" s="236" t="n">
        <v>0</v>
      </c>
      <c r="F139" s="119"/>
      <c r="G139" s="21" t="s">
        <v>311</v>
      </c>
      <c r="H139" s="22"/>
      <c r="I139" s="22"/>
      <c r="J139" s="22"/>
      <c r="K139" s="313" t="n">
        <v>2</v>
      </c>
      <c r="L139" s="119"/>
      <c r="M139" s="214" t="n">
        <v>4</v>
      </c>
      <c r="N139" s="322"/>
      <c r="O139" s="323"/>
      <c r="P139" s="324"/>
      <c r="Q139" s="325"/>
      <c r="R139" s="326"/>
      <c r="S139" s="272"/>
      <c r="T139" s="272"/>
      <c r="U139" s="272"/>
      <c r="V139" s="272"/>
      <c r="W139" s="272"/>
      <c r="X139" s="272"/>
    </row>
    <row r="140" customFormat="false" ht="15" hidden="false" customHeight="true" outlineLevel="0" collapsed="false">
      <c r="A140" s="37"/>
      <c r="B140" s="68"/>
      <c r="C140" s="68"/>
      <c r="D140" s="68"/>
      <c r="E140" s="68"/>
      <c r="F140" s="119"/>
      <c r="G140" s="37"/>
      <c r="H140" s="68"/>
      <c r="I140" s="68"/>
      <c r="J140" s="68"/>
      <c r="K140" s="68"/>
      <c r="L140" s="119"/>
      <c r="M140" s="214" t="n">
        <v>5</v>
      </c>
      <c r="N140" s="322"/>
      <c r="O140" s="323"/>
      <c r="P140" s="324"/>
      <c r="Q140" s="325"/>
      <c r="R140" s="326"/>
      <c r="S140" s="272"/>
      <c r="T140" s="272"/>
      <c r="U140" s="272"/>
      <c r="V140" s="272"/>
      <c r="W140" s="272"/>
      <c r="X140" s="272"/>
    </row>
    <row r="141" customFormat="false" ht="15" hidden="false" customHeight="true" outlineLevel="0" collapsed="false">
      <c r="A141" s="37"/>
      <c r="B141" s="68"/>
      <c r="C141" s="68"/>
      <c r="D141" s="68"/>
      <c r="E141" s="68"/>
      <c r="F141" s="119"/>
      <c r="G141" s="37"/>
      <c r="H141" s="68"/>
      <c r="I141" s="68"/>
      <c r="J141" s="68"/>
      <c r="K141" s="68"/>
      <c r="L141" s="119"/>
      <c r="M141" s="311" t="s">
        <v>312</v>
      </c>
      <c r="N141" s="311"/>
      <c r="O141" s="311"/>
      <c r="P141" s="311"/>
      <c r="Q141" s="306"/>
      <c r="R141" s="307"/>
      <c r="S141" s="272"/>
      <c r="T141" s="272"/>
      <c r="U141" s="272"/>
      <c r="V141" s="272"/>
      <c r="W141" s="272"/>
      <c r="X141" s="272"/>
    </row>
    <row r="142" customFormat="false" ht="15" hidden="false" customHeight="true" outlineLevel="0" collapsed="false">
      <c r="A142" s="21"/>
      <c r="B142" s="22"/>
      <c r="C142" s="22"/>
      <c r="D142" s="22"/>
      <c r="E142" s="22"/>
      <c r="F142" s="23"/>
      <c r="G142" s="21"/>
      <c r="H142" s="22"/>
      <c r="I142" s="22"/>
      <c r="J142" s="22"/>
      <c r="K142" s="22"/>
      <c r="L142" s="23"/>
      <c r="M142" s="87" t="s">
        <v>74</v>
      </c>
      <c r="N142" s="314" t="s">
        <v>304</v>
      </c>
      <c r="O142" s="315" t="s">
        <v>305</v>
      </c>
      <c r="P142" s="327" t="s">
        <v>306</v>
      </c>
      <c r="Q142" s="310"/>
      <c r="R142" s="307"/>
      <c r="S142" s="272"/>
      <c r="T142" s="272"/>
      <c r="U142" s="272"/>
      <c r="V142" s="272"/>
      <c r="W142" s="272"/>
      <c r="X142" s="272"/>
    </row>
    <row r="143" customFormat="false" ht="15" hidden="false" customHeight="true" outlineLevel="0" collapsed="false">
      <c r="A143" s="21"/>
      <c r="B143" s="22"/>
      <c r="C143" s="22"/>
      <c r="D143" s="22"/>
      <c r="E143" s="22"/>
      <c r="F143" s="23"/>
      <c r="G143" s="21"/>
      <c r="H143" s="22"/>
      <c r="I143" s="22"/>
      <c r="J143" s="22"/>
      <c r="K143" s="22"/>
      <c r="L143" s="23"/>
      <c r="M143" s="214" t="n">
        <v>1</v>
      </c>
      <c r="N143" s="322"/>
      <c r="O143" s="323"/>
      <c r="P143" s="328" t="s">
        <v>313</v>
      </c>
      <c r="Q143" s="310"/>
      <c r="R143" s="307"/>
      <c r="S143" s="272"/>
      <c r="T143" s="272"/>
      <c r="U143" s="272"/>
      <c r="V143" s="272"/>
      <c r="W143" s="272"/>
      <c r="X143" s="272"/>
    </row>
    <row r="144" customFormat="false" ht="15" hidden="false" customHeight="true" outlineLevel="0" collapsed="false">
      <c r="A144" s="21"/>
      <c r="B144" s="22"/>
      <c r="C144" s="22"/>
      <c r="D144" s="22"/>
      <c r="E144" s="22"/>
      <c r="F144" s="23"/>
      <c r="G144" s="21"/>
      <c r="H144" s="22"/>
      <c r="I144" s="22"/>
      <c r="J144" s="22"/>
      <c r="K144" s="22"/>
      <c r="L144" s="23"/>
      <c r="M144" s="311" t="s">
        <v>314</v>
      </c>
      <c r="N144" s="311"/>
      <c r="O144" s="311"/>
      <c r="P144" s="311"/>
      <c r="Q144" s="325"/>
      <c r="R144" s="23"/>
      <c r="S144" s="272"/>
      <c r="T144" s="272"/>
      <c r="U144" s="272"/>
      <c r="V144" s="272"/>
      <c r="W144" s="272"/>
      <c r="X144" s="272"/>
    </row>
    <row r="145" customFormat="false" ht="15" hidden="false" customHeight="true" outlineLevel="0" collapsed="false">
      <c r="A145" s="21"/>
      <c r="B145" s="22"/>
      <c r="C145" s="22"/>
      <c r="D145" s="22"/>
      <c r="E145" s="22"/>
      <c r="F145" s="23"/>
      <c r="G145" s="21"/>
      <c r="H145" s="22"/>
      <c r="I145" s="22"/>
      <c r="J145" s="22"/>
      <c r="K145" s="22"/>
      <c r="L145" s="23"/>
      <c r="M145" s="87" t="s">
        <v>74</v>
      </c>
      <c r="N145" s="314" t="s">
        <v>304</v>
      </c>
      <c r="O145" s="315" t="s">
        <v>305</v>
      </c>
      <c r="P145" s="327" t="s">
        <v>306</v>
      </c>
      <c r="Q145" s="325"/>
      <c r="R145" s="23"/>
      <c r="S145" s="272"/>
      <c r="T145" s="272"/>
      <c r="U145" s="272"/>
      <c r="V145" s="272"/>
      <c r="W145" s="272"/>
      <c r="X145" s="272"/>
    </row>
    <row r="146" customFormat="false" ht="15" hidden="false" customHeight="true" outlineLevel="0" collapsed="false">
      <c r="A146" s="21"/>
      <c r="B146" s="22"/>
      <c r="C146" s="22"/>
      <c r="D146" s="22"/>
      <c r="E146" s="22"/>
      <c r="F146" s="23"/>
      <c r="G146" s="51" t="s">
        <v>37</v>
      </c>
      <c r="H146" s="52" t="s">
        <v>38</v>
      </c>
      <c r="I146" s="22"/>
      <c r="J146" s="22"/>
      <c r="K146" s="22"/>
      <c r="L146" s="23"/>
      <c r="M146" s="238" t="n">
        <v>1</v>
      </c>
      <c r="N146" s="329"/>
      <c r="O146" s="330"/>
      <c r="P146" s="331" t="s">
        <v>315</v>
      </c>
      <c r="Q146" s="22"/>
      <c r="R146" s="23"/>
      <c r="S146" s="272"/>
      <c r="T146" s="272"/>
      <c r="U146" s="272"/>
      <c r="V146" s="272"/>
      <c r="W146" s="272"/>
      <c r="X146" s="272"/>
    </row>
    <row r="147" customFormat="false" ht="15" hidden="false" customHeight="true" outlineLevel="0" collapsed="false">
      <c r="A147" s="332"/>
      <c r="B147" s="333"/>
      <c r="C147" s="333"/>
      <c r="D147" s="333"/>
      <c r="E147" s="333"/>
      <c r="F147" s="334"/>
      <c r="G147" s="332"/>
      <c r="H147" s="333"/>
      <c r="I147" s="333"/>
      <c r="J147" s="333"/>
      <c r="K147" s="333"/>
      <c r="L147" s="334"/>
      <c r="M147" s="32" t="s">
        <v>22</v>
      </c>
      <c r="N147" s="39" t="n">
        <v>2</v>
      </c>
      <c r="O147" s="34" t="s">
        <v>23</v>
      </c>
      <c r="P147" s="35" t="str">
        <f aca="false">VLOOKUP(N147,inter,2,0)</f>
        <v>&lt; 1 an</v>
      </c>
      <c r="Q147" s="34" t="s">
        <v>24</v>
      </c>
      <c r="R147" s="36" t="str">
        <f aca="false">VLOOKUP(N147,surv,3,0)</f>
        <v>Mensuelle</v>
      </c>
      <c r="S147" s="272"/>
      <c r="T147" s="272"/>
      <c r="U147" s="272"/>
      <c r="V147" s="272"/>
      <c r="W147" s="272"/>
      <c r="X147" s="272"/>
    </row>
    <row r="148" customFormat="false" ht="15" hidden="false" customHeight="true" outlineLevel="0" collapsed="false">
      <c r="A148" s="32" t="s">
        <v>316</v>
      </c>
      <c r="B148" s="39" t="n">
        <v>3</v>
      </c>
      <c r="C148" s="34" t="s">
        <v>23</v>
      </c>
      <c r="D148" s="35" t="str">
        <f aca="false">VLOOKUP(B148,inter,2,0)</f>
        <v>&lt; 6 mois</v>
      </c>
      <c r="E148" s="34" t="s">
        <v>24</v>
      </c>
      <c r="F148" s="36" t="str">
        <f aca="false">VLOOKUP(B148,surv,3,0)</f>
        <v>Hebdomadaire</v>
      </c>
      <c r="G148" s="32" t="s">
        <v>22</v>
      </c>
      <c r="H148" s="39" t="n">
        <v>1</v>
      </c>
      <c r="I148" s="34" t="s">
        <v>23</v>
      </c>
      <c r="J148" s="35" t="str">
        <f aca="false">VLOOKUP(H148,inter,2,0)</f>
        <v>+ 1 an</v>
      </c>
      <c r="K148" s="34" t="s">
        <v>24</v>
      </c>
      <c r="L148" s="36" t="str">
        <f aca="false">VLOOKUP(H148,surv,3,0)</f>
        <v>Annuelle</v>
      </c>
      <c r="M148" s="37" t="s">
        <v>205</v>
      </c>
      <c r="N148" s="335" t="s">
        <v>317</v>
      </c>
      <c r="O148" s="335"/>
      <c r="P148" s="335"/>
      <c r="Q148" s="335"/>
      <c r="R148" s="335"/>
      <c r="S148" s="272"/>
      <c r="T148" s="272"/>
      <c r="U148" s="272"/>
      <c r="V148" s="272"/>
      <c r="W148" s="272"/>
      <c r="X148" s="272"/>
    </row>
    <row r="149" customFormat="false" ht="15" hidden="false" customHeight="true" outlineLevel="0" collapsed="false">
      <c r="A149" s="37" t="s">
        <v>205</v>
      </c>
      <c r="B149" s="50" t="s">
        <v>318</v>
      </c>
      <c r="C149" s="50"/>
      <c r="D149" s="50"/>
      <c r="E149" s="50"/>
      <c r="F149" s="50"/>
      <c r="G149" s="37" t="s">
        <v>205</v>
      </c>
      <c r="H149" s="30" t="s">
        <v>238</v>
      </c>
      <c r="I149" s="30"/>
      <c r="J149" s="30"/>
      <c r="K149" s="30"/>
      <c r="L149" s="30"/>
      <c r="M149" s="37"/>
      <c r="N149" s="335"/>
      <c r="O149" s="335"/>
      <c r="P149" s="335"/>
      <c r="Q149" s="335"/>
      <c r="R149" s="335"/>
      <c r="S149" s="272"/>
      <c r="T149" s="272"/>
      <c r="U149" s="272"/>
      <c r="V149" s="272"/>
      <c r="W149" s="272"/>
      <c r="X149" s="272"/>
    </row>
    <row r="150" customFormat="false" ht="15" hidden="false" customHeight="true" outlineLevel="0" collapsed="false">
      <c r="A150" s="38"/>
      <c r="B150" s="50"/>
      <c r="C150" s="50"/>
      <c r="D150" s="50"/>
      <c r="E150" s="50"/>
      <c r="F150" s="50"/>
      <c r="G150" s="38"/>
      <c r="H150" s="30"/>
      <c r="I150" s="30"/>
      <c r="J150" s="30"/>
      <c r="K150" s="30"/>
      <c r="L150" s="30"/>
      <c r="M150" s="336"/>
      <c r="N150" s="335"/>
      <c r="O150" s="335"/>
      <c r="P150" s="335"/>
      <c r="Q150" s="335"/>
      <c r="R150" s="335"/>
      <c r="S150" s="38"/>
      <c r="T150" s="183"/>
      <c r="U150" s="183"/>
      <c r="V150" s="183"/>
      <c r="W150" s="183"/>
      <c r="X150" s="184"/>
    </row>
    <row r="151" customFormat="false" ht="15" hidden="false" customHeight="true" outlineLevel="0" collapsed="false">
      <c r="A151" s="2" t="s">
        <v>319</v>
      </c>
      <c r="B151" s="2"/>
      <c r="C151" s="2"/>
      <c r="D151" s="2"/>
      <c r="E151" s="3" t="s">
        <v>1</v>
      </c>
      <c r="F151" s="3"/>
      <c r="G151" s="2" t="s">
        <v>319</v>
      </c>
      <c r="H151" s="2"/>
      <c r="I151" s="2"/>
      <c r="J151" s="2"/>
      <c r="K151" s="3" t="s">
        <v>1</v>
      </c>
      <c r="L151" s="3"/>
      <c r="M151" s="337" t="str">
        <f aca="false">M101</f>
        <v>RAPPORT DE CONTRÔLE DE HARNAIS</v>
      </c>
      <c r="N151" s="337"/>
      <c r="O151" s="337"/>
      <c r="P151" s="337"/>
      <c r="Q151" s="3" t="str">
        <f aca="false">Q101</f>
        <v>Page</v>
      </c>
      <c r="R151" s="3"/>
    </row>
    <row r="152" customFormat="false" ht="15" hidden="false" customHeight="true" outlineLevel="0" collapsed="false">
      <c r="A152" s="4" t="s">
        <v>320</v>
      </c>
      <c r="B152" s="4"/>
      <c r="C152" s="4"/>
      <c r="D152" s="4"/>
      <c r="E152" s="5" t="n">
        <f aca="false">+E102+1</f>
        <v>8</v>
      </c>
      <c r="F152" s="6" t="str">
        <f aca="false">RESUME!$F$2</f>
        <v>/ 25</v>
      </c>
      <c r="G152" s="4" t="s">
        <v>320</v>
      </c>
      <c r="H152" s="4"/>
      <c r="I152" s="4"/>
      <c r="J152" s="4"/>
      <c r="K152" s="5" t="n">
        <f aca="false">+K102+1</f>
        <v>14</v>
      </c>
      <c r="L152" s="6" t="str">
        <f aca="false">RESUME!$F$2</f>
        <v>/ 25</v>
      </c>
      <c r="M152" s="338" t="str">
        <f aca="false">M102</f>
        <v>GIRTH GEAR INSPECTION REPORT</v>
      </c>
      <c r="N152" s="338"/>
      <c r="O152" s="338"/>
      <c r="P152" s="338"/>
      <c r="Q152" s="5" t="n">
        <f aca="false">+Q102+1</f>
        <v>20</v>
      </c>
      <c r="R152" s="6" t="str">
        <f aca="false">RESUME!$F$2</f>
        <v>/ 25</v>
      </c>
    </row>
    <row r="153" customFormat="false" ht="15" hidden="false" customHeight="true" outlineLevel="0" collapsed="false">
      <c r="A153" s="7" t="str">
        <f aca="false">A3</f>
        <v>DATE</v>
      </c>
      <c r="B153" s="7"/>
      <c r="C153" s="8" t="str">
        <f aca="false">C3</f>
        <v>CLIENT :</v>
      </c>
      <c r="D153" s="9" t="n">
        <f aca="false">D3</f>
        <v>0</v>
      </c>
      <c r="E153" s="9"/>
      <c r="F153" s="9"/>
      <c r="G153" s="7" t="str">
        <f aca="false">A3</f>
        <v>DATE</v>
      </c>
      <c r="H153" s="7"/>
      <c r="I153" s="8" t="str">
        <f aca="false">C3</f>
        <v>CLIENT :</v>
      </c>
      <c r="J153" s="9" t="n">
        <f aca="false">D3</f>
        <v>0</v>
      </c>
      <c r="K153" s="9"/>
      <c r="L153" s="9"/>
      <c r="M153" s="339" t="str">
        <f aca="false">A3</f>
        <v>DATE</v>
      </c>
      <c r="N153" s="339"/>
      <c r="O153" s="8" t="str">
        <f aca="false">C3</f>
        <v>CLIENT :</v>
      </c>
      <c r="P153" s="9" t="n">
        <f aca="false">D3</f>
        <v>0</v>
      </c>
      <c r="Q153" s="9"/>
      <c r="R153" s="9"/>
    </row>
    <row r="154" customFormat="false" ht="15" hidden="false" customHeight="true" outlineLevel="0" collapsed="false">
      <c r="A154" s="7"/>
      <c r="B154" s="7"/>
      <c r="C154" s="10" t="str">
        <f aca="false">C4</f>
        <v>Customer :</v>
      </c>
      <c r="D154" s="9"/>
      <c r="E154" s="9"/>
      <c r="F154" s="9"/>
      <c r="G154" s="7"/>
      <c r="H154" s="7"/>
      <c r="I154" s="10" t="str">
        <f aca="false">C4</f>
        <v>Customer :</v>
      </c>
      <c r="J154" s="9"/>
      <c r="K154" s="9"/>
      <c r="L154" s="9"/>
      <c r="M154" s="339"/>
      <c r="N154" s="339"/>
      <c r="O154" s="10" t="str">
        <f aca="false">C4</f>
        <v>Customer :</v>
      </c>
      <c r="P154" s="9"/>
      <c r="Q154" s="9"/>
      <c r="R154" s="9"/>
    </row>
    <row r="155" customFormat="false" ht="15" hidden="false" customHeight="true" outlineLevel="0" collapsed="false">
      <c r="A155" s="11" t="n">
        <f aca="false">A5</f>
        <v>41701</v>
      </c>
      <c r="B155" s="11"/>
      <c r="C155" s="12" t="str">
        <f aca="false">C5</f>
        <v>Project N°</v>
      </c>
      <c r="D155" s="13" t="n">
        <f aca="false">D5</f>
        <v>44004</v>
      </c>
      <c r="E155" s="13"/>
      <c r="F155" s="13"/>
      <c r="G155" s="11" t="n">
        <f aca="false">A5</f>
        <v>41701</v>
      </c>
      <c r="H155" s="11"/>
      <c r="I155" s="12" t="str">
        <f aca="false">C5</f>
        <v>Project N°</v>
      </c>
      <c r="J155" s="13" t="n">
        <f aca="false">D5</f>
        <v>44004</v>
      </c>
      <c r="K155" s="13"/>
      <c r="L155" s="13"/>
      <c r="M155" s="11" t="n">
        <f aca="false">A5</f>
        <v>41701</v>
      </c>
      <c r="N155" s="11"/>
      <c r="O155" s="12" t="str">
        <f aca="false">C5</f>
        <v>Project N°</v>
      </c>
      <c r="P155" s="13" t="n">
        <f aca="false">D5</f>
        <v>44004</v>
      </c>
      <c r="Q155" s="13"/>
      <c r="R155" s="13"/>
    </row>
    <row r="156" customFormat="false" ht="15" hidden="false" customHeight="true" outlineLevel="0" collapsed="false">
      <c r="A156" s="7" t="str">
        <f aca="false">A6</f>
        <v>APPAREIL</v>
      </c>
      <c r="B156" s="7"/>
      <c r="C156" s="14" t="str">
        <f aca="false">C6</f>
        <v>SECHEUR N°3</v>
      </c>
      <c r="D156" s="14"/>
      <c r="E156" s="14"/>
      <c r="F156" s="14"/>
      <c r="G156" s="7" t="str">
        <f aca="false">A6</f>
        <v>APPAREIL</v>
      </c>
      <c r="H156" s="7"/>
      <c r="I156" s="14" t="str">
        <f aca="false">C6</f>
        <v>SECHEUR N°3</v>
      </c>
      <c r="J156" s="14"/>
      <c r="K156" s="14"/>
      <c r="L156" s="14"/>
      <c r="M156" s="7" t="str">
        <f aca="false">A6</f>
        <v>APPAREIL</v>
      </c>
      <c r="N156" s="7"/>
      <c r="O156" s="14" t="str">
        <f aca="false">C6</f>
        <v>SECHEUR N°3</v>
      </c>
      <c r="P156" s="14"/>
      <c r="Q156" s="14"/>
      <c r="R156" s="14"/>
    </row>
    <row r="157" customFormat="false" ht="15" hidden="false" customHeight="true" outlineLevel="0" collapsed="false">
      <c r="A157" s="15" t="str">
        <f aca="false">A7</f>
        <v>Device</v>
      </c>
      <c r="B157" s="15"/>
      <c r="C157" s="14"/>
      <c r="D157" s="14"/>
      <c r="E157" s="14"/>
      <c r="F157" s="14"/>
      <c r="G157" s="15" t="str">
        <f aca="false">A7</f>
        <v>Device</v>
      </c>
      <c r="H157" s="15"/>
      <c r="I157" s="14"/>
      <c r="J157" s="14"/>
      <c r="K157" s="14"/>
      <c r="L157" s="14"/>
      <c r="M157" s="15" t="str">
        <f aca="false">A7</f>
        <v>Device</v>
      </c>
      <c r="N157" s="15"/>
      <c r="O157" s="14"/>
      <c r="P157" s="14"/>
      <c r="Q157" s="14"/>
      <c r="R157" s="14"/>
    </row>
    <row r="158" customFormat="false" ht="15" hidden="false" customHeight="true" outlineLevel="0" collapsed="false">
      <c r="A158" s="69" t="s">
        <v>59</v>
      </c>
      <c r="B158" s="69"/>
      <c r="C158" s="70" t="s">
        <v>60</v>
      </c>
      <c r="D158" s="70"/>
      <c r="E158" s="71" t="s">
        <v>61</v>
      </c>
      <c r="F158" s="72" t="s">
        <v>243</v>
      </c>
      <c r="G158" s="69" t="s">
        <v>59</v>
      </c>
      <c r="H158" s="69"/>
      <c r="I158" s="70" t="s">
        <v>62</v>
      </c>
      <c r="J158" s="70"/>
      <c r="K158" s="71" t="s">
        <v>61</v>
      </c>
      <c r="L158" s="72" t="s">
        <v>63</v>
      </c>
      <c r="M158" s="69" t="str">
        <f aca="false">M108</f>
        <v>MATERIEL EXAMINE</v>
      </c>
      <c r="N158" s="69"/>
      <c r="O158" s="70" t="str">
        <f aca="false">O108</f>
        <v>Harnais d'entrainement</v>
      </c>
      <c r="P158" s="70"/>
      <c r="Q158" s="71" t="str">
        <f aca="false">Q108</f>
        <v>Plan n°</v>
      </c>
      <c r="R158" s="72" t="str">
        <f aca="false">R108</f>
        <v>sans</v>
      </c>
    </row>
    <row r="159" customFormat="false" ht="15" hidden="false" customHeight="true" outlineLevel="0" collapsed="false">
      <c r="A159" s="73" t="s">
        <v>66</v>
      </c>
      <c r="B159" s="73"/>
      <c r="C159" s="70"/>
      <c r="D159" s="70"/>
      <c r="E159" s="74" t="s">
        <v>67</v>
      </c>
      <c r="F159" s="72"/>
      <c r="G159" s="73" t="s">
        <v>66</v>
      </c>
      <c r="H159" s="73"/>
      <c r="I159" s="70"/>
      <c r="J159" s="70"/>
      <c r="K159" s="74" t="s">
        <v>67</v>
      </c>
      <c r="L159" s="72"/>
      <c r="M159" s="73" t="str">
        <f aca="false">M109</f>
        <v>inspected material</v>
      </c>
      <c r="N159" s="73"/>
      <c r="O159" s="70"/>
      <c r="P159" s="70"/>
      <c r="Q159" s="74" t="str">
        <f aca="false">Q109</f>
        <v>drawing n°</v>
      </c>
      <c r="R159" s="72"/>
    </row>
    <row r="160" customFormat="false" ht="15" hidden="false" customHeight="true" outlineLevel="0" collapsed="false">
      <c r="A160" s="75" t="s">
        <v>321</v>
      </c>
      <c r="B160" s="75"/>
      <c r="C160" s="75"/>
      <c r="D160" s="75"/>
      <c r="E160" s="75"/>
      <c r="F160" s="75"/>
      <c r="G160" s="75" t="s">
        <v>321</v>
      </c>
      <c r="H160" s="75"/>
      <c r="I160" s="75"/>
      <c r="J160" s="75"/>
      <c r="K160" s="75"/>
      <c r="L160" s="75"/>
      <c r="M160" s="340" t="str">
        <f aca="false">"COURONNE "&amp;R164&amp;" DENTS / PIGNON "&amp;Q164&amp;" DENTS, MODULE "&amp;Q165</f>
        <v>COURONNE 228 DENTS / PIGNON 29 DENTS, MODULE 28</v>
      </c>
      <c r="N160" s="340"/>
      <c r="O160" s="340"/>
      <c r="P160" s="340"/>
      <c r="Q160" s="340"/>
      <c r="R160" s="340"/>
    </row>
    <row r="161" customFormat="false" ht="15" hidden="false" customHeight="true" outlineLevel="0" collapsed="false">
      <c r="A161" s="341" t="s">
        <v>322</v>
      </c>
      <c r="B161" s="341"/>
      <c r="C161" s="341"/>
      <c r="D161" s="81" t="s">
        <v>323</v>
      </c>
      <c r="E161" s="81"/>
      <c r="F161" s="81"/>
      <c r="G161" s="341" t="s">
        <v>324</v>
      </c>
      <c r="H161" s="341"/>
      <c r="I161" s="341"/>
      <c r="J161" s="81" t="s">
        <v>325</v>
      </c>
      <c r="K161" s="81"/>
      <c r="L161" s="81"/>
      <c r="M161" s="342" t="str">
        <f aca="false">"GIRTH GEAR "&amp;R164&amp;" TEETH / SPROCKET "&amp;Q164&amp;" TEETH, MODULE "&amp;Q165</f>
        <v>GIRTH GEAR 228 TEETH / SPROCKET 29 TEETH, MODULE 28</v>
      </c>
      <c r="N161" s="342"/>
      <c r="O161" s="342"/>
      <c r="P161" s="342"/>
      <c r="Q161" s="342"/>
      <c r="R161" s="342"/>
    </row>
    <row r="162" customFormat="false" ht="15" hidden="false" customHeight="true" outlineLevel="0" collapsed="false">
      <c r="A162" s="343"/>
      <c r="B162" s="344" t="s">
        <v>326</v>
      </c>
      <c r="C162" s="345" t="s">
        <v>327</v>
      </c>
      <c r="D162" s="344"/>
      <c r="E162" s="344" t="s">
        <v>326</v>
      </c>
      <c r="F162" s="346" t="s">
        <v>327</v>
      </c>
      <c r="G162" s="343"/>
      <c r="H162" s="344" t="s">
        <v>326</v>
      </c>
      <c r="I162" s="345" t="s">
        <v>327</v>
      </c>
      <c r="J162" s="344"/>
      <c r="K162" s="344" t="s">
        <v>326</v>
      </c>
      <c r="L162" s="346" t="s">
        <v>327</v>
      </c>
      <c r="M162" s="347" t="s">
        <v>328</v>
      </c>
      <c r="N162" s="348" t="s">
        <v>329</v>
      </c>
      <c r="O162" s="349" t="s">
        <v>330</v>
      </c>
      <c r="P162" s="350" t="s">
        <v>331</v>
      </c>
      <c r="Q162" s="350" t="s">
        <v>332</v>
      </c>
      <c r="R162" s="351" t="s">
        <v>333</v>
      </c>
    </row>
    <row r="163" customFormat="false" ht="15" hidden="false" customHeight="true" outlineLevel="0" collapsed="false">
      <c r="A163" s="120" t="s">
        <v>334</v>
      </c>
      <c r="B163" s="352" t="n">
        <v>0</v>
      </c>
      <c r="C163" s="353" t="n">
        <v>0</v>
      </c>
      <c r="D163" s="354" t="s">
        <v>334</v>
      </c>
      <c r="E163" s="352" t="n">
        <v>0</v>
      </c>
      <c r="F163" s="355" t="n">
        <v>0</v>
      </c>
      <c r="G163" s="120" t="s">
        <v>334</v>
      </c>
      <c r="H163" s="352" t="n">
        <v>0</v>
      </c>
      <c r="I163" s="353" t="n">
        <v>-0.1</v>
      </c>
      <c r="J163" s="354" t="s">
        <v>334</v>
      </c>
      <c r="K163" s="352" t="n">
        <v>0</v>
      </c>
      <c r="L163" s="355" t="n">
        <v>-0.45</v>
      </c>
      <c r="M163" s="356" t="s">
        <v>335</v>
      </c>
      <c r="N163" s="357" t="s">
        <v>336</v>
      </c>
      <c r="O163" s="349"/>
      <c r="P163" s="358" t="s">
        <v>337</v>
      </c>
      <c r="Q163" s="359" t="s">
        <v>338</v>
      </c>
      <c r="R163" s="360" t="s">
        <v>339</v>
      </c>
    </row>
    <row r="164" customFormat="false" ht="15" hidden="false" customHeight="true" outlineLevel="0" collapsed="false">
      <c r="A164" s="361" t="s">
        <v>340</v>
      </c>
      <c r="B164" s="362" t="n">
        <v>110</v>
      </c>
      <c r="C164" s="363" t="n">
        <v>0</v>
      </c>
      <c r="D164" s="364" t="s">
        <v>340</v>
      </c>
      <c r="E164" s="362" t="n">
        <v>67</v>
      </c>
      <c r="F164" s="365" t="n">
        <v>0</v>
      </c>
      <c r="G164" s="366" t="s">
        <v>340</v>
      </c>
      <c r="H164" s="367" t="n">
        <v>30</v>
      </c>
      <c r="I164" s="368" t="n">
        <v>0</v>
      </c>
      <c r="J164" s="364" t="s">
        <v>340</v>
      </c>
      <c r="K164" s="367" t="n">
        <v>215</v>
      </c>
      <c r="L164" s="369" t="n">
        <v>0</v>
      </c>
      <c r="M164" s="370" t="s">
        <v>341</v>
      </c>
      <c r="N164" s="371"/>
      <c r="O164" s="372" t="s">
        <v>342</v>
      </c>
      <c r="P164" s="373"/>
      <c r="Q164" s="374" t="n">
        <v>29</v>
      </c>
      <c r="R164" s="375" t="n">
        <v>228</v>
      </c>
    </row>
    <row r="165" customFormat="false" ht="15" hidden="false" customHeight="true" outlineLevel="0" collapsed="false">
      <c r="A165" s="361" t="s">
        <v>343</v>
      </c>
      <c r="B165" s="362" t="n">
        <v>280</v>
      </c>
      <c r="C165" s="363" t="n">
        <v>-0.45</v>
      </c>
      <c r="D165" s="364" t="s">
        <v>343</v>
      </c>
      <c r="E165" s="362" t="n">
        <v>252</v>
      </c>
      <c r="F165" s="365" t="n">
        <v>-0.4</v>
      </c>
      <c r="G165" s="366" t="s">
        <v>343</v>
      </c>
      <c r="H165" s="367" t="n">
        <v>700</v>
      </c>
      <c r="I165" s="368" t="n">
        <v>0</v>
      </c>
      <c r="J165" s="364" t="s">
        <v>343</v>
      </c>
      <c r="K165" s="367" t="n">
        <v>700</v>
      </c>
      <c r="L165" s="369" t="n">
        <v>0</v>
      </c>
      <c r="M165" s="376" t="s">
        <v>344</v>
      </c>
      <c r="N165" s="377"/>
      <c r="O165" s="378" t="s">
        <v>345</v>
      </c>
      <c r="P165" s="379"/>
      <c r="Q165" s="380" t="n">
        <v>28</v>
      </c>
      <c r="R165" s="381" t="n">
        <f aca="false">Q165</f>
        <v>28</v>
      </c>
    </row>
    <row r="166" customFormat="false" ht="15" hidden="false" customHeight="true" outlineLevel="0" collapsed="false">
      <c r="A166" s="361" t="s">
        <v>346</v>
      </c>
      <c r="B166" s="367" t="n">
        <v>726</v>
      </c>
      <c r="C166" s="368" t="n">
        <v>-0.15</v>
      </c>
      <c r="D166" s="364" t="s">
        <v>347</v>
      </c>
      <c r="E166" s="367" t="n">
        <v>860</v>
      </c>
      <c r="F166" s="369" t="n">
        <v>0</v>
      </c>
      <c r="G166" s="366" t="s">
        <v>346</v>
      </c>
      <c r="H166" s="382" t="n">
        <v>780</v>
      </c>
      <c r="I166" s="383" t="n">
        <v>-0.25</v>
      </c>
      <c r="J166" s="364" t="s">
        <v>346</v>
      </c>
      <c r="K166" s="367" t="n">
        <v>780</v>
      </c>
      <c r="L166" s="369" t="n">
        <v>-0.15</v>
      </c>
      <c r="M166" s="384" t="s">
        <v>348</v>
      </c>
      <c r="N166" s="384"/>
      <c r="O166" s="378" t="s">
        <v>349</v>
      </c>
      <c r="P166" s="379" t="s">
        <v>350</v>
      </c>
      <c r="Q166" s="380" t="n">
        <v>20</v>
      </c>
      <c r="R166" s="381" t="n">
        <v>20</v>
      </c>
    </row>
    <row r="167" customFormat="false" ht="15" hidden="false" customHeight="true" outlineLevel="0" collapsed="false">
      <c r="A167" s="361" t="s">
        <v>351</v>
      </c>
      <c r="B167" s="367" t="n">
        <v>860</v>
      </c>
      <c r="C167" s="368" t="n">
        <v>0</v>
      </c>
      <c r="D167" s="364"/>
      <c r="E167" s="367"/>
      <c r="F167" s="369"/>
      <c r="G167" s="229" t="s">
        <v>347</v>
      </c>
      <c r="H167" s="382" t="n">
        <v>860</v>
      </c>
      <c r="I167" s="383" t="n">
        <v>-0.1</v>
      </c>
      <c r="J167" s="364" t="s">
        <v>347</v>
      </c>
      <c r="K167" s="367" t="n">
        <v>860</v>
      </c>
      <c r="L167" s="369" t="n">
        <v>-0.1</v>
      </c>
      <c r="M167" s="376" t="s">
        <v>352</v>
      </c>
      <c r="N167" s="377"/>
      <c r="O167" s="378" t="s">
        <v>353</v>
      </c>
      <c r="P167" s="379" t="s">
        <v>350</v>
      </c>
      <c r="Q167" s="380" t="n">
        <v>0</v>
      </c>
      <c r="R167" s="385" t="n">
        <v>0</v>
      </c>
    </row>
    <row r="168" customFormat="false" ht="15" hidden="false" customHeight="true" outlineLevel="0" collapsed="false">
      <c r="A168" s="386" t="s">
        <v>347</v>
      </c>
      <c r="B168" s="387" t="n">
        <v>860</v>
      </c>
      <c r="C168" s="388" t="n">
        <v>0</v>
      </c>
      <c r="D168" s="389"/>
      <c r="E168" s="390"/>
      <c r="F168" s="391"/>
      <c r="G168" s="386"/>
      <c r="H168" s="390"/>
      <c r="I168" s="388"/>
      <c r="J168" s="389"/>
      <c r="K168" s="390"/>
      <c r="L168" s="391"/>
      <c r="M168" s="392" t="s">
        <v>354</v>
      </c>
      <c r="N168" s="393"/>
      <c r="O168" s="394"/>
      <c r="P168" s="395"/>
      <c r="Q168" s="396"/>
      <c r="R168" s="397"/>
    </row>
    <row r="169" customFormat="false" ht="15" hidden="false" customHeight="true" outlineLevel="0" collapsed="false">
      <c r="A169" s="37"/>
      <c r="B169" s="68"/>
      <c r="C169" s="398"/>
      <c r="D169" s="399" t="s">
        <v>212</v>
      </c>
      <c r="E169" s="399"/>
      <c r="F169" s="399"/>
      <c r="G169" s="37"/>
      <c r="H169" s="68"/>
      <c r="I169" s="398"/>
      <c r="J169" s="399" t="s">
        <v>213</v>
      </c>
      <c r="K169" s="399"/>
      <c r="L169" s="399"/>
      <c r="M169" s="400" t="s">
        <v>355</v>
      </c>
      <c r="N169" s="401"/>
      <c r="O169" s="402" t="s">
        <v>356</v>
      </c>
      <c r="P169" s="344"/>
      <c r="Q169" s="403" t="n">
        <f aca="false">Q165/COS(RADIANS(Q167))</f>
        <v>28</v>
      </c>
      <c r="R169" s="404" t="n">
        <f aca="false">R165/COS(RADIANS(R167))</f>
        <v>28</v>
      </c>
    </row>
    <row r="170" customFormat="false" ht="15" hidden="false" customHeight="true" outlineLevel="0" collapsed="false">
      <c r="A170" s="37"/>
      <c r="B170" s="68"/>
      <c r="C170" s="398"/>
      <c r="D170" s="405"/>
      <c r="E170" s="344" t="s">
        <v>326</v>
      </c>
      <c r="F170" s="346" t="s">
        <v>327</v>
      </c>
      <c r="G170" s="37"/>
      <c r="H170" s="68"/>
      <c r="I170" s="398"/>
      <c r="J170" s="405"/>
      <c r="K170" s="344" t="s">
        <v>326</v>
      </c>
      <c r="L170" s="346" t="s">
        <v>327</v>
      </c>
      <c r="M170" s="406" t="s">
        <v>357</v>
      </c>
      <c r="N170" s="407"/>
      <c r="O170" s="408" t="s">
        <v>358</v>
      </c>
      <c r="P170" s="409" t="s">
        <v>263</v>
      </c>
      <c r="Q170" s="410" t="n">
        <f aca="false">Q164*Q169</f>
        <v>812</v>
      </c>
      <c r="R170" s="411" t="n">
        <f aca="false">R164*R169</f>
        <v>6384</v>
      </c>
    </row>
    <row r="171" customFormat="false" ht="15" hidden="false" customHeight="true" outlineLevel="0" collapsed="false">
      <c r="A171" s="412"/>
      <c r="B171" s="413"/>
      <c r="C171" s="413"/>
      <c r="D171" s="124" t="s">
        <v>334</v>
      </c>
      <c r="E171" s="352" t="n">
        <v>0</v>
      </c>
      <c r="F171" s="355" t="n">
        <v>-0.8</v>
      </c>
      <c r="G171" s="412"/>
      <c r="H171" s="413"/>
      <c r="I171" s="413"/>
      <c r="J171" s="124" t="s">
        <v>334</v>
      </c>
      <c r="K171" s="352" t="n">
        <v>0</v>
      </c>
      <c r="L171" s="355" t="n">
        <v>0</v>
      </c>
      <c r="M171" s="414" t="s">
        <v>359</v>
      </c>
      <c r="N171" s="415"/>
      <c r="O171" s="416" t="s">
        <v>360</v>
      </c>
      <c r="P171" s="417"/>
      <c r="Q171" s="418" t="n">
        <v>0.3929</v>
      </c>
      <c r="R171" s="419" t="n">
        <v>0.5</v>
      </c>
    </row>
    <row r="172" customFormat="false" ht="15" hidden="false" customHeight="true" outlineLevel="0" collapsed="false">
      <c r="A172" s="234"/>
      <c r="B172" s="235"/>
      <c r="C172" s="420"/>
      <c r="D172" s="421" t="s">
        <v>340</v>
      </c>
      <c r="E172" s="362" t="n">
        <v>230</v>
      </c>
      <c r="F172" s="365" t="n">
        <v>0</v>
      </c>
      <c r="G172" s="234"/>
      <c r="H172" s="235"/>
      <c r="I172" s="420"/>
      <c r="J172" s="421" t="s">
        <v>340</v>
      </c>
      <c r="K172" s="362" t="n">
        <v>50</v>
      </c>
      <c r="L172" s="365" t="n">
        <v>0</v>
      </c>
      <c r="M172" s="376" t="s">
        <v>361</v>
      </c>
      <c r="N172" s="377"/>
      <c r="O172" s="378" t="s">
        <v>362</v>
      </c>
      <c r="P172" s="379"/>
      <c r="Q172" s="422"/>
      <c r="R172" s="423"/>
    </row>
    <row r="173" customFormat="false" ht="15" hidden="false" customHeight="true" outlineLevel="0" collapsed="false">
      <c r="A173" s="234"/>
      <c r="B173" s="235"/>
      <c r="C173" s="420"/>
      <c r="D173" s="421" t="s">
        <v>343</v>
      </c>
      <c r="E173" s="362" t="n">
        <v>330</v>
      </c>
      <c r="F173" s="365" t="n">
        <v>-0.2</v>
      </c>
      <c r="G173" s="234"/>
      <c r="H173" s="235"/>
      <c r="I173" s="420"/>
      <c r="J173" s="421" t="s">
        <v>343</v>
      </c>
      <c r="K173" s="362" t="n">
        <v>290</v>
      </c>
      <c r="L173" s="365" t="n">
        <v>-0.1</v>
      </c>
      <c r="M173" s="376" t="s">
        <v>363</v>
      </c>
      <c r="N173" s="377"/>
      <c r="O173" s="378" t="s">
        <v>364</v>
      </c>
      <c r="P173" s="379" t="s">
        <v>263</v>
      </c>
      <c r="Q173" s="424" t="n">
        <f aca="false">Q169*(1+Q171)</f>
        <v>39.0012</v>
      </c>
      <c r="R173" s="425" t="n">
        <f aca="false">R169*(1+R171)</f>
        <v>42</v>
      </c>
    </row>
    <row r="174" customFormat="false" ht="15" hidden="false" customHeight="true" outlineLevel="0" collapsed="false">
      <c r="A174" s="234"/>
      <c r="B174" s="235"/>
      <c r="C174" s="420"/>
      <c r="D174" s="421" t="s">
        <v>346</v>
      </c>
      <c r="E174" s="367" t="n">
        <v>430</v>
      </c>
      <c r="F174" s="369" t="n">
        <v>0</v>
      </c>
      <c r="G174" s="234"/>
      <c r="H174" s="235"/>
      <c r="I174" s="420"/>
      <c r="J174" s="421" t="s">
        <v>346</v>
      </c>
      <c r="K174" s="367" t="n">
        <v>530</v>
      </c>
      <c r="L174" s="369" t="n">
        <v>0</v>
      </c>
      <c r="M174" s="426" t="s">
        <v>365</v>
      </c>
      <c r="N174" s="427"/>
      <c r="O174" s="428" t="s">
        <v>366</v>
      </c>
      <c r="P174" s="429" t="s">
        <v>263</v>
      </c>
      <c r="Q174" s="430" t="n">
        <f aca="false">Q169*(1.25-Q171)</f>
        <v>23.9988</v>
      </c>
      <c r="R174" s="431" t="n">
        <f aca="false">R169*(1.25-R171)</f>
        <v>21</v>
      </c>
    </row>
    <row r="175" customFormat="false" ht="15" hidden="false" customHeight="true" outlineLevel="0" collapsed="false">
      <c r="A175" s="234"/>
      <c r="B175" s="235"/>
      <c r="C175" s="432"/>
      <c r="D175" s="421" t="s">
        <v>351</v>
      </c>
      <c r="E175" s="367" t="n">
        <v>810</v>
      </c>
      <c r="F175" s="369" t="n">
        <v>0</v>
      </c>
      <c r="G175" s="234"/>
      <c r="H175" s="235"/>
      <c r="I175" s="432"/>
      <c r="J175" s="421" t="s">
        <v>351</v>
      </c>
      <c r="K175" s="367" t="n">
        <v>635</v>
      </c>
      <c r="L175" s="369" t="n">
        <v>-0.1</v>
      </c>
      <c r="M175" s="433" t="s">
        <v>367</v>
      </c>
      <c r="N175" s="433"/>
      <c r="O175" s="408" t="s">
        <v>368</v>
      </c>
      <c r="P175" s="408" t="s">
        <v>263</v>
      </c>
      <c r="Q175" s="434" t="n">
        <f aca="false">Q170-Q174*2</f>
        <v>764.0024</v>
      </c>
      <c r="R175" s="435" t="n">
        <f aca="false">R170-R174*2</f>
        <v>6342</v>
      </c>
    </row>
    <row r="176" customFormat="false" ht="15" hidden="false" customHeight="true" outlineLevel="0" collapsed="false">
      <c r="A176" s="234"/>
      <c r="B176" s="235"/>
      <c r="C176" s="436" t="n">
        <v>67</v>
      </c>
      <c r="D176" s="437" t="s">
        <v>347</v>
      </c>
      <c r="E176" s="387" t="n">
        <v>810</v>
      </c>
      <c r="F176" s="438" t="n">
        <v>0</v>
      </c>
      <c r="G176" s="234"/>
      <c r="H176" s="235"/>
      <c r="I176" s="439" t="n">
        <v>28</v>
      </c>
      <c r="J176" s="437" t="s">
        <v>347</v>
      </c>
      <c r="K176" s="387" t="n">
        <v>810</v>
      </c>
      <c r="L176" s="438" t="n">
        <v>0</v>
      </c>
      <c r="M176" s="384" t="s">
        <v>369</v>
      </c>
      <c r="N176" s="440"/>
      <c r="O176" s="378" t="s">
        <v>370</v>
      </c>
      <c r="P176" s="378" t="s">
        <v>263</v>
      </c>
      <c r="Q176" s="441" t="n">
        <f aca="false">Q169*PI()</f>
        <v>87.9645943005142</v>
      </c>
      <c r="R176" s="442" t="n">
        <f aca="false">R169*PI()</f>
        <v>87.9645943005142</v>
      </c>
    </row>
    <row r="177" customFormat="false" ht="15" hidden="false" customHeight="true" outlineLevel="0" collapsed="false">
      <c r="A177" s="21"/>
      <c r="B177" s="22"/>
      <c r="C177" s="22"/>
      <c r="D177" s="22"/>
      <c r="E177" s="219"/>
      <c r="F177" s="221"/>
      <c r="G177" s="21"/>
      <c r="H177" s="22"/>
      <c r="I177" s="22"/>
      <c r="J177" s="22"/>
      <c r="K177" s="219"/>
      <c r="L177" s="221"/>
      <c r="M177" s="384" t="s">
        <v>371</v>
      </c>
      <c r="N177" s="440"/>
      <c r="O177" s="378" t="s">
        <v>372</v>
      </c>
      <c r="P177" s="443" t="s">
        <v>373</v>
      </c>
      <c r="Q177" s="444" t="n">
        <f aca="false">ROUNDUP(Q164/180*Q166+1,0)</f>
        <v>5</v>
      </c>
      <c r="R177" s="445" t="n">
        <f aca="false">ROUNDUP(R164/180*R166,0)</f>
        <v>26</v>
      </c>
    </row>
    <row r="178" customFormat="false" ht="15" hidden="false" customHeight="true" outlineLevel="0" collapsed="false">
      <c r="A178" s="21"/>
      <c r="B178" s="22"/>
      <c r="C178" s="446"/>
      <c r="D178" s="413"/>
      <c r="E178" s="413"/>
      <c r="F178" s="278"/>
      <c r="G178" s="21"/>
      <c r="H178" s="22"/>
      <c r="I178" s="22"/>
      <c r="J178" s="22"/>
      <c r="K178" s="219"/>
      <c r="L178" s="221"/>
      <c r="M178" s="384" t="s">
        <v>374</v>
      </c>
      <c r="N178" s="447" t="s">
        <v>375</v>
      </c>
      <c r="O178" s="443" t="s">
        <v>376</v>
      </c>
      <c r="P178" s="443"/>
      <c r="Q178" s="448" t="n">
        <f aca="false">Q165*COS(RADIANS(Q166))*((Q177-0.5)*PI()+Q164*(TAN(RADIANS(Q166))-RADIANS(Q166)))+2*Q171*Q165*SIN(RADIANS(Q166))</f>
        <v>390.866322801743</v>
      </c>
      <c r="R178" s="449" t="n">
        <f aca="false">R165*COS(RADIANS(R166))*((R177-0.5)*PI()+R164*(TAN(RADIANS(R166))-RADIANS(R166)))+2*R171*R165*SIN(RADIANS(R166))</f>
        <v>2206.80977236329</v>
      </c>
    </row>
    <row r="179" customFormat="false" ht="15" hidden="false" customHeight="true" outlineLevel="0" collapsed="false">
      <c r="A179" s="21"/>
      <c r="B179" s="22"/>
      <c r="C179" s="22"/>
      <c r="D179" s="344"/>
      <c r="E179" s="344"/>
      <c r="F179" s="346"/>
      <c r="G179" s="21"/>
      <c r="H179" s="22"/>
      <c r="I179" s="22"/>
      <c r="J179" s="22"/>
      <c r="K179" s="68"/>
      <c r="L179" s="119"/>
      <c r="M179" s="384"/>
      <c r="N179" s="447" t="s">
        <v>377</v>
      </c>
      <c r="O179" s="443" t="s">
        <v>378</v>
      </c>
      <c r="P179" s="443"/>
      <c r="Q179" s="450"/>
      <c r="R179" s="451"/>
    </row>
    <row r="180" customFormat="false" ht="15" hidden="false" customHeight="true" outlineLevel="0" collapsed="false">
      <c r="A180" s="21"/>
      <c r="B180" s="22"/>
      <c r="C180" s="22"/>
      <c r="D180" s="68"/>
      <c r="E180" s="344"/>
      <c r="F180" s="346"/>
      <c r="G180" s="21"/>
      <c r="H180" s="22"/>
      <c r="I180" s="22"/>
      <c r="J180" s="22"/>
      <c r="K180" s="68"/>
      <c r="L180" s="119"/>
      <c r="M180" s="452" t="s">
        <v>379</v>
      </c>
      <c r="N180" s="453"/>
      <c r="O180" s="428"/>
      <c r="P180" s="428"/>
      <c r="Q180" s="454"/>
      <c r="R180" s="455"/>
    </row>
    <row r="181" customFormat="false" ht="15" hidden="false" customHeight="true" outlineLevel="0" collapsed="false">
      <c r="A181" s="21"/>
      <c r="B181" s="22"/>
      <c r="C181" s="22"/>
      <c r="D181" s="68"/>
      <c r="E181" s="344"/>
      <c r="F181" s="346"/>
      <c r="G181" s="21"/>
      <c r="H181" s="22"/>
      <c r="I181" s="22"/>
      <c r="J181" s="22"/>
      <c r="K181" s="68"/>
      <c r="L181" s="119"/>
      <c r="M181" s="433" t="s">
        <v>380</v>
      </c>
      <c r="N181" s="433"/>
      <c r="O181" s="408" t="s">
        <v>381</v>
      </c>
      <c r="P181" s="408" t="s">
        <v>263</v>
      </c>
      <c r="Q181" s="434" t="n">
        <f aca="false">Q170+Q173*2-Q180*2</f>
        <v>890.0024</v>
      </c>
      <c r="R181" s="435" t="n">
        <f aca="false">R170+R173*2-R180*2</f>
        <v>6468</v>
      </c>
    </row>
    <row r="182" customFormat="false" ht="15" hidden="false" customHeight="true" outlineLevel="0" collapsed="false">
      <c r="A182" s="21"/>
      <c r="B182" s="22"/>
      <c r="C182" s="22"/>
      <c r="D182" s="68"/>
      <c r="E182" s="344"/>
      <c r="F182" s="346"/>
      <c r="G182" s="21"/>
      <c r="H182" s="22"/>
      <c r="I182" s="22"/>
      <c r="J182" s="22"/>
      <c r="K182" s="68"/>
      <c r="L182" s="119"/>
      <c r="M182" s="456" t="s">
        <v>382</v>
      </c>
      <c r="N182" s="457"/>
      <c r="O182" s="416" t="s">
        <v>383</v>
      </c>
      <c r="P182" s="416" t="s">
        <v>263</v>
      </c>
      <c r="Q182" s="458" t="n">
        <f aca="false">Q173-Q180</f>
        <v>39.0012</v>
      </c>
      <c r="R182" s="459" t="n">
        <f aca="false">R173-R180</f>
        <v>42</v>
      </c>
    </row>
    <row r="183" customFormat="false" ht="15" hidden="false" customHeight="true" outlineLevel="0" collapsed="false">
      <c r="A183" s="21"/>
      <c r="B183" s="22"/>
      <c r="C183" s="22"/>
      <c r="D183" s="68"/>
      <c r="E183" s="344"/>
      <c r="F183" s="346"/>
      <c r="G183" s="21"/>
      <c r="H183" s="22"/>
      <c r="I183" s="22"/>
      <c r="J183" s="22"/>
      <c r="K183" s="68"/>
      <c r="L183" s="119"/>
      <c r="M183" s="460" t="s">
        <v>384</v>
      </c>
      <c r="N183" s="460"/>
      <c r="O183" s="408" t="s">
        <v>385</v>
      </c>
      <c r="P183" s="408" t="s">
        <v>263</v>
      </c>
      <c r="Q183" s="410" t="n">
        <v>3625.245</v>
      </c>
      <c r="R183" s="461" t="n">
        <f aca="false">Q183</f>
        <v>3625.245</v>
      </c>
    </row>
    <row r="184" customFormat="false" ht="15" hidden="false" customHeight="true" outlineLevel="0" collapsed="false">
      <c r="A184" s="21"/>
      <c r="B184" s="22"/>
      <c r="C184" s="22"/>
      <c r="D184" s="68"/>
      <c r="E184" s="344"/>
      <c r="F184" s="346"/>
      <c r="G184" s="21"/>
      <c r="H184" s="22"/>
      <c r="I184" s="22"/>
      <c r="J184" s="22"/>
      <c r="K184" s="68"/>
      <c r="L184" s="119"/>
      <c r="M184" s="462" t="s">
        <v>386</v>
      </c>
      <c r="N184" s="463"/>
      <c r="O184" s="416" t="s">
        <v>387</v>
      </c>
      <c r="P184" s="417"/>
      <c r="Q184" s="458" t="n">
        <f aca="false">Q169</f>
        <v>28</v>
      </c>
      <c r="R184" s="459" t="n">
        <f aca="false">R169</f>
        <v>28</v>
      </c>
    </row>
    <row r="185" customFormat="false" ht="15" hidden="false" customHeight="true" outlineLevel="0" collapsed="false">
      <c r="A185" s="21"/>
      <c r="B185" s="22"/>
      <c r="C185" s="22"/>
      <c r="D185" s="235"/>
      <c r="E185" s="344"/>
      <c r="F185" s="346"/>
      <c r="G185" s="21"/>
      <c r="H185" s="22"/>
      <c r="I185" s="22"/>
      <c r="J185" s="22"/>
      <c r="K185" s="68"/>
      <c r="L185" s="119"/>
      <c r="M185" s="464" t="s">
        <v>388</v>
      </c>
      <c r="N185" s="465"/>
      <c r="O185" s="378" t="s">
        <v>389</v>
      </c>
      <c r="P185" s="379"/>
      <c r="Q185" s="466" t="n">
        <f aca="false">Q170</f>
        <v>812</v>
      </c>
      <c r="R185" s="467" t="n">
        <f aca="false">R170</f>
        <v>6384</v>
      </c>
    </row>
    <row r="186" customFormat="false" ht="15" hidden="false" customHeight="true" outlineLevel="0" collapsed="false">
      <c r="A186" s="21"/>
      <c r="B186" s="22"/>
      <c r="C186" s="22"/>
      <c r="D186" s="22"/>
      <c r="E186" s="68"/>
      <c r="F186" s="119"/>
      <c r="G186" s="21"/>
      <c r="H186" s="22"/>
      <c r="I186" s="22"/>
      <c r="J186" s="22"/>
      <c r="K186" s="68"/>
      <c r="L186" s="119"/>
      <c r="M186" s="21"/>
      <c r="N186" s="22"/>
      <c r="O186" s="22"/>
      <c r="P186" s="22"/>
      <c r="Q186" s="22"/>
      <c r="R186" s="23"/>
    </row>
    <row r="187" customFormat="false" ht="15" hidden="false" customHeight="true" outlineLevel="0" collapsed="false">
      <c r="A187" s="37"/>
      <c r="B187" s="68"/>
      <c r="C187" s="68"/>
      <c r="D187" s="68"/>
      <c r="E187" s="219"/>
      <c r="F187" s="119"/>
      <c r="G187" s="37"/>
      <c r="H187" s="68"/>
      <c r="I187" s="68"/>
      <c r="J187" s="68"/>
      <c r="K187" s="68"/>
      <c r="L187" s="221"/>
      <c r="M187" s="21"/>
      <c r="N187" s="22"/>
      <c r="O187" s="22"/>
      <c r="P187" s="22"/>
      <c r="Q187" s="22"/>
      <c r="R187" s="23"/>
    </row>
    <row r="188" customFormat="false" ht="15" hidden="false" customHeight="true" outlineLevel="0" collapsed="false">
      <c r="A188" s="37"/>
      <c r="B188" s="68"/>
      <c r="C188" s="68"/>
      <c r="D188" s="68"/>
      <c r="E188" s="68"/>
      <c r="F188" s="119"/>
      <c r="G188" s="37"/>
      <c r="H188" s="68"/>
      <c r="I188" s="68"/>
      <c r="J188" s="68"/>
      <c r="K188" s="68"/>
      <c r="L188" s="119"/>
      <c r="M188" s="21"/>
      <c r="N188" s="22"/>
      <c r="O188" s="22"/>
      <c r="P188" s="22"/>
      <c r="Q188" s="22"/>
      <c r="R188" s="23"/>
    </row>
    <row r="189" customFormat="false" ht="15" hidden="false" customHeight="true" outlineLevel="0" collapsed="false">
      <c r="A189" s="37"/>
      <c r="B189" s="68"/>
      <c r="C189" s="68"/>
      <c r="D189" s="68"/>
      <c r="E189" s="68"/>
      <c r="F189" s="119"/>
      <c r="G189" s="37"/>
      <c r="H189" s="68"/>
      <c r="I189" s="68"/>
      <c r="J189" s="68"/>
      <c r="K189" s="68"/>
      <c r="L189" s="119"/>
      <c r="M189" s="21"/>
      <c r="N189" s="22"/>
      <c r="O189" s="22"/>
      <c r="P189" s="22"/>
      <c r="Q189" s="22"/>
      <c r="R189" s="23"/>
    </row>
    <row r="190" customFormat="false" ht="15" hidden="false" customHeight="true" outlineLevel="0" collapsed="false">
      <c r="A190" s="37"/>
      <c r="B190" s="68"/>
      <c r="C190" s="68"/>
      <c r="D190" s="68"/>
      <c r="E190" s="68"/>
      <c r="F190" s="119"/>
      <c r="G190" s="37"/>
      <c r="H190" s="68"/>
      <c r="I190" s="68"/>
      <c r="J190" s="68"/>
      <c r="K190" s="68"/>
      <c r="L190" s="119"/>
      <c r="M190" s="21"/>
      <c r="N190" s="22"/>
      <c r="O190" s="22"/>
      <c r="P190" s="22"/>
      <c r="Q190" s="22"/>
      <c r="R190" s="23"/>
    </row>
    <row r="191" customFormat="false" ht="15" hidden="false" customHeight="true" outlineLevel="0" collapsed="false">
      <c r="A191" s="37"/>
      <c r="B191" s="68"/>
      <c r="C191" s="68"/>
      <c r="D191" s="68"/>
      <c r="E191" s="68"/>
      <c r="F191" s="119"/>
      <c r="G191" s="37"/>
      <c r="H191" s="68"/>
      <c r="I191" s="68"/>
      <c r="J191" s="68"/>
      <c r="K191" s="68"/>
      <c r="L191" s="119"/>
      <c r="M191" s="21"/>
      <c r="N191" s="22"/>
      <c r="O191" s="22"/>
      <c r="P191" s="22"/>
      <c r="Q191" s="22"/>
      <c r="R191" s="23"/>
    </row>
    <row r="192" customFormat="false" ht="15" hidden="false" customHeight="true" outlineLevel="0" collapsed="false">
      <c r="A192" s="21"/>
      <c r="B192" s="22"/>
      <c r="C192" s="22"/>
      <c r="D192" s="22"/>
      <c r="E192" s="22"/>
      <c r="F192" s="23"/>
      <c r="G192" s="21"/>
      <c r="H192" s="22"/>
      <c r="I192" s="22"/>
      <c r="J192" s="22"/>
      <c r="K192" s="22"/>
      <c r="L192" s="23"/>
      <c r="M192" s="468" t="s">
        <v>390</v>
      </c>
      <c r="N192" s="468"/>
      <c r="O192" s="468"/>
      <c r="P192" s="468"/>
      <c r="Q192" s="468"/>
      <c r="R192" s="468"/>
    </row>
    <row r="193" customFormat="false" ht="15" hidden="false" customHeight="true" outlineLevel="0" collapsed="false">
      <c r="A193" s="21"/>
      <c r="B193" s="22"/>
      <c r="C193" s="22"/>
      <c r="D193" s="22"/>
      <c r="E193" s="22"/>
      <c r="F193" s="23"/>
      <c r="G193" s="21"/>
      <c r="H193" s="22"/>
      <c r="I193" s="22"/>
      <c r="J193" s="22"/>
      <c r="K193" s="22"/>
      <c r="L193" s="23"/>
      <c r="M193" s="469"/>
      <c r="N193" s="469"/>
      <c r="O193" s="469"/>
      <c r="P193" s="469"/>
      <c r="Q193" s="469"/>
      <c r="R193" s="469"/>
    </row>
    <row r="194" customFormat="false" ht="15" hidden="false" customHeight="true" outlineLevel="0" collapsed="false">
      <c r="A194" s="21"/>
      <c r="B194" s="22"/>
      <c r="C194" s="22"/>
      <c r="D194" s="22"/>
      <c r="E194" s="22"/>
      <c r="F194" s="23"/>
      <c r="G194" s="21"/>
      <c r="H194" s="22"/>
      <c r="I194" s="22"/>
      <c r="J194" s="22"/>
      <c r="K194" s="22"/>
      <c r="L194" s="23"/>
      <c r="M194" s="469"/>
      <c r="N194" s="469"/>
      <c r="O194" s="469"/>
      <c r="P194" s="469"/>
      <c r="Q194" s="469"/>
      <c r="R194" s="469"/>
    </row>
    <row r="195" customFormat="false" ht="15" hidden="false" customHeight="true" outlineLevel="0" collapsed="false">
      <c r="A195" s="21"/>
      <c r="B195" s="22"/>
      <c r="C195" s="22"/>
      <c r="D195" s="22"/>
      <c r="E195" s="22"/>
      <c r="F195" s="23"/>
      <c r="G195" s="21"/>
      <c r="H195" s="22"/>
      <c r="I195" s="22"/>
      <c r="J195" s="22"/>
      <c r="K195" s="22"/>
      <c r="L195" s="23"/>
      <c r="M195" s="469"/>
      <c r="N195" s="469"/>
      <c r="O195" s="469"/>
      <c r="P195" s="469"/>
      <c r="Q195" s="469"/>
      <c r="R195" s="469"/>
    </row>
    <row r="196" customFormat="false" ht="15" hidden="false" customHeight="true" outlineLevel="0" collapsed="false">
      <c r="A196" s="21"/>
      <c r="B196" s="22"/>
      <c r="C196" s="22"/>
      <c r="D196" s="22"/>
      <c r="E196" s="22"/>
      <c r="F196" s="23"/>
      <c r="G196" s="21"/>
      <c r="H196" s="22"/>
      <c r="I196" s="22"/>
      <c r="J196" s="22"/>
      <c r="K196" s="22"/>
      <c r="L196" s="23"/>
      <c r="M196" s="470" t="s">
        <v>391</v>
      </c>
      <c r="N196" s="471" t="s">
        <v>392</v>
      </c>
      <c r="O196" s="471"/>
      <c r="P196" s="472" t="s">
        <v>393</v>
      </c>
      <c r="Q196" s="473" t="s">
        <v>394</v>
      </c>
      <c r="R196" s="473"/>
    </row>
    <row r="197" customFormat="false" ht="15" hidden="false" customHeight="true" outlineLevel="0" collapsed="false">
      <c r="A197" s="332"/>
      <c r="B197" s="333"/>
      <c r="C197" s="333"/>
      <c r="D197" s="333"/>
      <c r="E197" s="474" t="s">
        <v>395</v>
      </c>
      <c r="F197" s="474"/>
      <c r="G197" s="475"/>
      <c r="H197" s="476"/>
      <c r="I197" s="476"/>
      <c r="J197" s="476"/>
      <c r="K197" s="474" t="s">
        <v>395</v>
      </c>
      <c r="L197" s="474"/>
    </row>
    <row r="198" customFormat="false" ht="15" hidden="false" customHeight="true" outlineLevel="0" collapsed="false">
      <c r="A198" s="32" t="s">
        <v>316</v>
      </c>
      <c r="B198" s="39" t="n">
        <v>2</v>
      </c>
      <c r="C198" s="34" t="s">
        <v>23</v>
      </c>
      <c r="D198" s="35" t="str">
        <f aca="false">VLOOKUP(B198,inter,2,0)</f>
        <v>&lt; 1 an</v>
      </c>
      <c r="E198" s="34" t="s">
        <v>24</v>
      </c>
      <c r="F198" s="36" t="str">
        <f aca="false">VLOOKUP(B198,surv,3,0)</f>
        <v>Mensuelle</v>
      </c>
      <c r="G198" s="32" t="s">
        <v>316</v>
      </c>
      <c r="H198" s="39" t="n">
        <v>2</v>
      </c>
      <c r="I198" s="34" t="s">
        <v>23</v>
      </c>
      <c r="J198" s="35" t="str">
        <f aca="false">VLOOKUP(H198,inter,2,0)</f>
        <v>&lt; 1 an</v>
      </c>
      <c r="K198" s="34" t="s">
        <v>24</v>
      </c>
      <c r="L198" s="36" t="str">
        <f aca="false">VLOOKUP(H198,surv,3,0)</f>
        <v>Mensuelle</v>
      </c>
    </row>
    <row r="199" customFormat="false" ht="15" hidden="false" customHeight="true" outlineLevel="0" collapsed="false">
      <c r="A199" s="37" t="s">
        <v>205</v>
      </c>
      <c r="B199" s="30" t="s">
        <v>396</v>
      </c>
      <c r="C199" s="30"/>
      <c r="D199" s="30"/>
      <c r="E199" s="30"/>
      <c r="F199" s="30"/>
      <c r="G199" s="37" t="s">
        <v>205</v>
      </c>
      <c r="H199" s="42" t="s">
        <v>397</v>
      </c>
      <c r="I199" s="42"/>
      <c r="J199" s="42"/>
      <c r="K199" s="42"/>
      <c r="L199" s="42"/>
    </row>
    <row r="200" customFormat="false" ht="15" hidden="false" customHeight="true" outlineLevel="0" collapsed="false">
      <c r="A200" s="38"/>
      <c r="B200" s="30"/>
      <c r="C200" s="30"/>
      <c r="D200" s="30"/>
      <c r="E200" s="30"/>
      <c r="F200" s="30"/>
      <c r="G200" s="38"/>
      <c r="H200" s="42"/>
      <c r="I200" s="42"/>
      <c r="J200" s="42"/>
      <c r="K200" s="42"/>
      <c r="L200" s="42"/>
    </row>
    <row r="201" customFormat="false" ht="15" hidden="false" customHeight="true" outlineLevel="0" collapsed="false">
      <c r="A201" s="2" t="s">
        <v>398</v>
      </c>
      <c r="B201" s="2"/>
      <c r="C201" s="2"/>
      <c r="D201" s="2"/>
      <c r="E201" s="3" t="s">
        <v>1</v>
      </c>
      <c r="F201" s="3"/>
      <c r="G201" s="2" t="s">
        <v>398</v>
      </c>
      <c r="H201" s="2"/>
      <c r="I201" s="2"/>
      <c r="J201" s="2"/>
      <c r="K201" s="3" t="s">
        <v>1</v>
      </c>
      <c r="L201" s="3"/>
      <c r="M201" s="2" t="s">
        <v>399</v>
      </c>
      <c r="N201" s="2"/>
      <c r="O201" s="2"/>
      <c r="P201" s="2"/>
      <c r="Q201" s="3" t="s">
        <v>1</v>
      </c>
      <c r="R201" s="3"/>
    </row>
    <row r="202" customFormat="false" ht="15" hidden="false" customHeight="true" outlineLevel="0" collapsed="false">
      <c r="A202" s="4" t="s">
        <v>400</v>
      </c>
      <c r="B202" s="4"/>
      <c r="C202" s="4"/>
      <c r="D202" s="4"/>
      <c r="E202" s="5" t="n">
        <f aca="false">+E152+1</f>
        <v>9</v>
      </c>
      <c r="F202" s="6" t="str">
        <f aca="false">RESUME!$F$2</f>
        <v>/ 25</v>
      </c>
      <c r="G202" s="4" t="s">
        <v>400</v>
      </c>
      <c r="H202" s="4"/>
      <c r="I202" s="4"/>
      <c r="J202" s="4"/>
      <c r="K202" s="5" t="n">
        <f aca="false">+K152+1</f>
        <v>15</v>
      </c>
      <c r="L202" s="6" t="str">
        <f aca="false">RESUME!$F$2</f>
        <v>/ 25</v>
      </c>
      <c r="M202" s="4" t="s">
        <v>401</v>
      </c>
      <c r="N202" s="4"/>
      <c r="O202" s="4"/>
      <c r="P202" s="4"/>
      <c r="Q202" s="5" t="n">
        <f aca="false">+Q152+1</f>
        <v>21</v>
      </c>
      <c r="R202" s="6" t="str">
        <f aca="false">RESUME!$F$2</f>
        <v>/ 25</v>
      </c>
    </row>
    <row r="203" customFormat="false" ht="15" hidden="false" customHeight="true" outlineLevel="0" collapsed="false">
      <c r="A203" s="7" t="str">
        <f aca="false">A3</f>
        <v>DATE</v>
      </c>
      <c r="B203" s="7"/>
      <c r="C203" s="8" t="str">
        <f aca="false">C3</f>
        <v>CLIENT :</v>
      </c>
      <c r="D203" s="9" t="n">
        <f aca="false">D3</f>
        <v>0</v>
      </c>
      <c r="E203" s="9"/>
      <c r="F203" s="9"/>
      <c r="G203" s="7" t="str">
        <f aca="false">A3</f>
        <v>DATE</v>
      </c>
      <c r="H203" s="7"/>
      <c r="I203" s="8" t="str">
        <f aca="false">C3</f>
        <v>CLIENT :</v>
      </c>
      <c r="J203" s="9" t="n">
        <f aca="false">D3</f>
        <v>0</v>
      </c>
      <c r="K203" s="9"/>
      <c r="L203" s="9"/>
      <c r="M203" s="7" t="str">
        <f aca="false">A3</f>
        <v>DATE</v>
      </c>
      <c r="N203" s="7"/>
      <c r="O203" s="8" t="str">
        <f aca="false">C3</f>
        <v>CLIENT :</v>
      </c>
      <c r="P203" s="9" t="n">
        <f aca="false">D3</f>
        <v>0</v>
      </c>
      <c r="Q203" s="9"/>
      <c r="R203" s="9"/>
    </row>
    <row r="204" customFormat="false" ht="15" hidden="false" customHeight="true" outlineLevel="0" collapsed="false">
      <c r="A204" s="7"/>
      <c r="B204" s="7"/>
      <c r="C204" s="10" t="str">
        <f aca="false">C4</f>
        <v>Customer :</v>
      </c>
      <c r="D204" s="9"/>
      <c r="E204" s="9"/>
      <c r="F204" s="9"/>
      <c r="G204" s="7"/>
      <c r="H204" s="7"/>
      <c r="I204" s="10" t="str">
        <f aca="false">C4</f>
        <v>Customer :</v>
      </c>
      <c r="J204" s="9"/>
      <c r="K204" s="9"/>
      <c r="L204" s="9"/>
      <c r="M204" s="7"/>
      <c r="N204" s="7"/>
      <c r="O204" s="10" t="str">
        <f aca="false">C4</f>
        <v>Customer :</v>
      </c>
      <c r="P204" s="9"/>
      <c r="Q204" s="9"/>
      <c r="R204" s="9"/>
    </row>
    <row r="205" customFormat="false" ht="15" hidden="false" customHeight="true" outlineLevel="0" collapsed="false">
      <c r="A205" s="11" t="n">
        <f aca="false">A5</f>
        <v>41701</v>
      </c>
      <c r="B205" s="11"/>
      <c r="C205" s="12" t="str">
        <f aca="false">C5</f>
        <v>Project N°</v>
      </c>
      <c r="D205" s="13" t="n">
        <f aca="false">D5</f>
        <v>44004</v>
      </c>
      <c r="E205" s="13"/>
      <c r="F205" s="13"/>
      <c r="G205" s="11" t="n">
        <f aca="false">A5</f>
        <v>41701</v>
      </c>
      <c r="H205" s="11"/>
      <c r="I205" s="12" t="str">
        <f aca="false">C5</f>
        <v>Project N°</v>
      </c>
      <c r="J205" s="13" t="n">
        <f aca="false">D5</f>
        <v>44004</v>
      </c>
      <c r="K205" s="13"/>
      <c r="L205" s="13"/>
      <c r="M205" s="11" t="n">
        <f aca="false">A5</f>
        <v>41701</v>
      </c>
      <c r="N205" s="11"/>
      <c r="O205" s="12" t="str">
        <f aca="false">C5</f>
        <v>Project N°</v>
      </c>
      <c r="P205" s="13" t="n">
        <f aca="false">D5</f>
        <v>44004</v>
      </c>
      <c r="Q205" s="13"/>
      <c r="R205" s="13"/>
    </row>
    <row r="206" customFormat="false" ht="15" hidden="false" customHeight="true" outlineLevel="0" collapsed="false">
      <c r="A206" s="7"/>
      <c r="B206" s="7"/>
      <c r="C206" s="14" t="str">
        <f aca="false">C6</f>
        <v>SECHEUR N°3</v>
      </c>
      <c r="D206" s="14"/>
      <c r="E206" s="14"/>
      <c r="F206" s="14"/>
      <c r="G206" s="7" t="str">
        <f aca="false">A6</f>
        <v>APPAREIL</v>
      </c>
      <c r="H206" s="7"/>
      <c r="I206" s="14" t="str">
        <f aca="false">C6</f>
        <v>SECHEUR N°3</v>
      </c>
      <c r="J206" s="14"/>
      <c r="K206" s="14"/>
      <c r="L206" s="14"/>
      <c r="M206" s="7" t="str">
        <f aca="false">A6</f>
        <v>APPAREIL</v>
      </c>
      <c r="N206" s="7"/>
      <c r="O206" s="14" t="str">
        <f aca="false">C6</f>
        <v>SECHEUR N°3</v>
      </c>
      <c r="P206" s="14"/>
      <c r="Q206" s="14"/>
      <c r="R206" s="14"/>
    </row>
    <row r="207" customFormat="false" ht="15" hidden="false" customHeight="true" outlineLevel="0" collapsed="false">
      <c r="A207" s="15" t="str">
        <f aca="false">A7</f>
        <v>Device</v>
      </c>
      <c r="B207" s="15"/>
      <c r="C207" s="14"/>
      <c r="D207" s="14"/>
      <c r="E207" s="14"/>
      <c r="F207" s="14"/>
      <c r="G207" s="15" t="str">
        <f aca="false">A7</f>
        <v>Device</v>
      </c>
      <c r="H207" s="15"/>
      <c r="I207" s="14"/>
      <c r="J207" s="14"/>
      <c r="K207" s="14"/>
      <c r="L207" s="14"/>
      <c r="M207" s="15" t="str">
        <f aca="false">A7</f>
        <v>Device</v>
      </c>
      <c r="N207" s="15"/>
      <c r="O207" s="14"/>
      <c r="P207" s="14"/>
      <c r="Q207" s="14"/>
      <c r="R207" s="14"/>
    </row>
    <row r="208" customFormat="false" ht="15" hidden="false" customHeight="true" outlineLevel="0" collapsed="false">
      <c r="A208" s="69" t="s">
        <v>59</v>
      </c>
      <c r="B208" s="69"/>
      <c r="C208" s="70" t="s">
        <v>402</v>
      </c>
      <c r="D208" s="70"/>
      <c r="E208" s="71" t="s">
        <v>61</v>
      </c>
      <c r="F208" s="72" t="s">
        <v>63</v>
      </c>
      <c r="G208" s="69" t="s">
        <v>59</v>
      </c>
      <c r="H208" s="69"/>
      <c r="I208" s="70" t="s">
        <v>403</v>
      </c>
      <c r="J208" s="70"/>
      <c r="K208" s="71" t="s">
        <v>61</v>
      </c>
      <c r="L208" s="72" t="s">
        <v>63</v>
      </c>
      <c r="M208" s="69" t="s">
        <v>59</v>
      </c>
      <c r="N208" s="69"/>
      <c r="O208" s="70" t="s">
        <v>404</v>
      </c>
      <c r="P208" s="70"/>
      <c r="Q208" s="71" t="s">
        <v>61</v>
      </c>
      <c r="R208" s="72" t="s">
        <v>63</v>
      </c>
    </row>
    <row r="209" customFormat="false" ht="15" hidden="false" customHeight="true" outlineLevel="0" collapsed="false">
      <c r="A209" s="73" t="s">
        <v>66</v>
      </c>
      <c r="B209" s="73"/>
      <c r="C209" s="70"/>
      <c r="D209" s="70"/>
      <c r="E209" s="74" t="s">
        <v>67</v>
      </c>
      <c r="F209" s="72"/>
      <c r="G209" s="73" t="s">
        <v>66</v>
      </c>
      <c r="H209" s="73"/>
      <c r="I209" s="70"/>
      <c r="J209" s="70"/>
      <c r="K209" s="74" t="s">
        <v>67</v>
      </c>
      <c r="L209" s="72"/>
      <c r="M209" s="73" t="s">
        <v>66</v>
      </c>
      <c r="N209" s="73"/>
      <c r="O209" s="70"/>
      <c r="P209" s="70"/>
      <c r="Q209" s="74" t="s">
        <v>67</v>
      </c>
      <c r="R209" s="72"/>
    </row>
    <row r="210" customFormat="false" ht="15" hidden="false" customHeight="true" outlineLevel="0" collapsed="false">
      <c r="A210" s="76"/>
      <c r="B210" s="76"/>
      <c r="C210" s="76"/>
      <c r="D210" s="76"/>
      <c r="E210" s="76"/>
      <c r="F210" s="76"/>
      <c r="G210" s="76"/>
      <c r="H210" s="76"/>
      <c r="I210" s="76"/>
      <c r="J210" s="76"/>
      <c r="K210" s="76"/>
      <c r="L210" s="76"/>
      <c r="M210" s="76"/>
      <c r="N210" s="76"/>
      <c r="O210" s="76"/>
      <c r="P210" s="76"/>
      <c r="Q210" s="76"/>
      <c r="R210" s="76"/>
    </row>
    <row r="211" customFormat="false" ht="15" hidden="false" customHeight="true" outlineLevel="0" collapsed="false">
      <c r="A211" s="82"/>
      <c r="B211" s="83"/>
      <c r="C211" s="85"/>
      <c r="D211" s="85"/>
      <c r="E211" s="85"/>
      <c r="F211" s="86"/>
      <c r="G211" s="82"/>
      <c r="H211" s="83"/>
      <c r="I211" s="85"/>
      <c r="J211" s="85"/>
      <c r="K211" s="85"/>
      <c r="L211" s="86"/>
      <c r="M211" s="82"/>
      <c r="N211" s="83"/>
      <c r="O211" s="85"/>
      <c r="P211" s="85" t="str">
        <f aca="false">O233&amp;ROUND(P233*100,2)&amp;"%"</f>
        <v>PP=5,67%</v>
      </c>
      <c r="Q211" s="85"/>
      <c r="R211" s="86"/>
    </row>
    <row r="212" customFormat="false" ht="15" hidden="false" customHeight="true" outlineLevel="0" collapsed="false">
      <c r="A212" s="82"/>
      <c r="B212" s="96"/>
      <c r="C212" s="94"/>
      <c r="D212" s="94"/>
      <c r="E212" s="94"/>
      <c r="F212" s="95"/>
      <c r="G212" s="82"/>
      <c r="H212" s="96"/>
      <c r="I212" s="94"/>
      <c r="J212" s="94"/>
      <c r="K212" s="94"/>
      <c r="L212" s="95"/>
      <c r="M212" s="82"/>
      <c r="N212" s="96"/>
      <c r="O212" s="94"/>
      <c r="P212" s="94"/>
      <c r="Q212" s="94"/>
      <c r="R212" s="95"/>
    </row>
    <row r="213" customFormat="false" ht="15" hidden="false" customHeight="true" outlineLevel="0" collapsed="false">
      <c r="A213" s="82"/>
      <c r="B213" s="96"/>
      <c r="C213" s="477"/>
      <c r="D213" s="477"/>
      <c r="E213" s="83"/>
      <c r="F213" s="95"/>
      <c r="G213" s="82"/>
      <c r="H213" s="96"/>
      <c r="I213" s="477"/>
      <c r="J213" s="477"/>
      <c r="K213" s="83"/>
      <c r="L213" s="95"/>
      <c r="M213" s="82"/>
      <c r="N213" s="96"/>
      <c r="O213" s="477"/>
      <c r="P213" s="477"/>
      <c r="Q213" s="83"/>
      <c r="R213" s="95"/>
    </row>
    <row r="214" customFormat="false" ht="15" hidden="false" customHeight="true" outlineLevel="0" collapsed="false">
      <c r="A214" s="82"/>
      <c r="B214" s="96"/>
      <c r="C214" s="94" t="str">
        <f aca="false">C241&amp;ROUND(D241,1)</f>
        <v>ΔZVG=0,4</v>
      </c>
      <c r="D214" s="94"/>
      <c r="E214" s="83"/>
      <c r="F214" s="95"/>
      <c r="G214" s="82"/>
      <c r="H214" s="96"/>
      <c r="I214" s="478" t="str">
        <f aca="false">I241&amp;ROUND(J241,1)</f>
        <v>ΔZAG=-0,6</v>
      </c>
      <c r="J214" s="94"/>
      <c r="K214" s="83"/>
      <c r="L214" s="95"/>
      <c r="M214" s="82"/>
      <c r="N214" s="96"/>
      <c r="O214" s="94"/>
      <c r="P214" s="94"/>
      <c r="Q214" s="83"/>
      <c r="R214" s="95"/>
    </row>
    <row r="215" customFormat="false" ht="15" hidden="false" customHeight="true" outlineLevel="0" collapsed="false">
      <c r="A215" s="82"/>
      <c r="B215" s="96"/>
      <c r="C215" s="94"/>
      <c r="D215" s="94"/>
      <c r="E215" s="83"/>
      <c r="F215" s="95"/>
      <c r="G215" s="82"/>
      <c r="H215" s="96"/>
      <c r="I215" s="94"/>
      <c r="J215" s="94"/>
      <c r="K215" s="83"/>
      <c r="L215" s="95"/>
      <c r="M215" s="82"/>
      <c r="N215" s="96"/>
      <c r="O215" s="94"/>
      <c r="P215" s="94"/>
      <c r="Q215" s="83"/>
      <c r="R215" s="95"/>
    </row>
    <row r="216" customFormat="false" ht="15" hidden="false" customHeight="true" outlineLevel="0" collapsed="false">
      <c r="A216" s="82"/>
      <c r="B216" s="96"/>
      <c r="C216" s="94"/>
      <c r="D216" s="94"/>
      <c r="E216" s="83"/>
      <c r="F216" s="95"/>
      <c r="G216" s="82"/>
      <c r="H216" s="96"/>
      <c r="I216" s="94"/>
      <c r="J216" s="94"/>
      <c r="K216" s="83"/>
      <c r="L216" s="95"/>
      <c r="M216" s="82"/>
      <c r="N216" s="96"/>
      <c r="O216" s="94"/>
      <c r="P216" s="94"/>
      <c r="Q216" s="83"/>
      <c r="R216" s="95"/>
    </row>
    <row r="217" customFormat="false" ht="15" hidden="false" customHeight="true" outlineLevel="0" collapsed="false">
      <c r="A217" s="111"/>
      <c r="B217" s="85"/>
      <c r="C217" s="85"/>
      <c r="D217" s="96"/>
      <c r="E217" s="83"/>
      <c r="F217" s="95"/>
      <c r="G217" s="111"/>
      <c r="H217" s="85"/>
      <c r="I217" s="85"/>
      <c r="J217" s="96"/>
      <c r="K217" s="83"/>
      <c r="L217" s="95"/>
      <c r="M217" s="111"/>
      <c r="N217" s="85"/>
      <c r="O217" s="85"/>
      <c r="P217" s="96"/>
      <c r="Q217" s="83"/>
      <c r="R217" s="95"/>
    </row>
    <row r="218" customFormat="false" ht="15" hidden="false" customHeight="true" outlineLevel="0" collapsed="false">
      <c r="A218" s="111"/>
      <c r="B218" s="85"/>
      <c r="C218" s="85"/>
      <c r="D218" s="114"/>
      <c r="E218" s="83"/>
      <c r="F218" s="95"/>
      <c r="G218" s="111"/>
      <c r="H218" s="85"/>
      <c r="I218" s="85"/>
      <c r="J218" s="114"/>
      <c r="K218" s="83"/>
      <c r="L218" s="95"/>
      <c r="M218" s="111"/>
      <c r="N218" s="85"/>
      <c r="O218" s="85"/>
      <c r="P218" s="114"/>
      <c r="Q218" s="83"/>
      <c r="R218" s="95"/>
    </row>
    <row r="219" customFormat="false" ht="15" hidden="false" customHeight="true" outlineLevel="0" collapsed="false">
      <c r="A219" s="111"/>
      <c r="B219" s="85"/>
      <c r="C219" s="85"/>
      <c r="D219" s="94"/>
      <c r="E219" s="94"/>
      <c r="F219" s="95"/>
      <c r="G219" s="111"/>
      <c r="H219" s="85"/>
      <c r="I219" s="85"/>
      <c r="J219" s="94"/>
      <c r="K219" s="94"/>
      <c r="L219" s="95"/>
      <c r="M219" s="111"/>
      <c r="N219" s="85"/>
      <c r="O219" s="85"/>
      <c r="P219" s="94"/>
      <c r="Q219" s="94"/>
      <c r="R219" s="95"/>
    </row>
    <row r="220" customFormat="false" ht="15" hidden="false" customHeight="true" outlineLevel="0" collapsed="false">
      <c r="A220" s="111"/>
      <c r="B220" s="85"/>
      <c r="C220" s="85"/>
      <c r="D220" s="115"/>
      <c r="E220" s="94"/>
      <c r="F220" s="95"/>
      <c r="G220" s="111"/>
      <c r="H220" s="85"/>
      <c r="I220" s="85"/>
      <c r="J220" s="115"/>
      <c r="K220" s="94"/>
      <c r="L220" s="95"/>
      <c r="M220" s="111"/>
      <c r="N220" s="85"/>
      <c r="O220" s="85"/>
      <c r="P220" s="115"/>
      <c r="Q220" s="94"/>
      <c r="R220" s="95"/>
    </row>
    <row r="221" customFormat="false" ht="15" hidden="false" customHeight="true" outlineLevel="0" collapsed="false">
      <c r="A221" s="82"/>
      <c r="B221" s="96"/>
      <c r="C221" s="94"/>
      <c r="D221" s="94"/>
      <c r="E221" s="94" t="s">
        <v>405</v>
      </c>
      <c r="F221" s="479" t="n">
        <f aca="false">D233</f>
        <v>0.0573908523908523</v>
      </c>
      <c r="G221" s="82"/>
      <c r="H221" s="96"/>
      <c r="I221" s="94"/>
      <c r="J221" s="94"/>
      <c r="K221" s="94" t="s">
        <v>405</v>
      </c>
      <c r="L221" s="479" t="n">
        <f aca="false">J233</f>
        <v>0.0578541666666667</v>
      </c>
      <c r="M221" s="82"/>
      <c r="N221" s="96"/>
      <c r="O221" s="94"/>
      <c r="P221" s="94"/>
      <c r="Q221" s="94"/>
      <c r="R221" s="95"/>
    </row>
    <row r="222" customFormat="false" ht="15" hidden="false" customHeight="true" outlineLevel="0" collapsed="false">
      <c r="A222" s="82"/>
      <c r="B222" s="96"/>
      <c r="C222" s="94"/>
      <c r="D222" s="94"/>
      <c r="E222" s="94" t="s">
        <v>406</v>
      </c>
      <c r="F222" s="479" t="n">
        <f aca="false">D237</f>
        <v>0.056268456375839</v>
      </c>
      <c r="G222" s="82"/>
      <c r="H222" s="96"/>
      <c r="I222" s="94"/>
      <c r="J222" s="94"/>
      <c r="K222" s="94" t="s">
        <v>406</v>
      </c>
      <c r="L222" s="479" t="n">
        <f aca="false">J237</f>
        <v>0.057640625</v>
      </c>
      <c r="M222" s="82"/>
      <c r="N222" s="96"/>
      <c r="O222" s="94"/>
      <c r="P222" s="94"/>
      <c r="Q222" s="94"/>
      <c r="R222" s="95"/>
    </row>
    <row r="223" customFormat="false" ht="15" hidden="false" customHeight="true" outlineLevel="0" collapsed="false">
      <c r="A223" s="82"/>
      <c r="B223" s="96"/>
      <c r="C223" s="94"/>
      <c r="D223" s="94"/>
      <c r="E223" s="94"/>
      <c r="F223" s="95"/>
      <c r="G223" s="82"/>
      <c r="H223" s="96"/>
      <c r="I223" s="94"/>
      <c r="J223" s="94"/>
      <c r="K223" s="94"/>
      <c r="L223" s="95"/>
      <c r="M223" s="82"/>
      <c r="N223" s="96"/>
      <c r="O223" s="94"/>
      <c r="P223" s="94"/>
      <c r="Q223" s="94"/>
      <c r="R223" s="95"/>
    </row>
    <row r="224" customFormat="false" ht="15" hidden="false" customHeight="true" outlineLevel="0" collapsed="false">
      <c r="A224" s="82"/>
      <c r="B224" s="96"/>
      <c r="C224" s="94"/>
      <c r="D224" s="94"/>
      <c r="E224" s="94"/>
      <c r="F224" s="95"/>
      <c r="G224" s="82"/>
      <c r="H224" s="96"/>
      <c r="I224" s="94"/>
      <c r="J224" s="94"/>
      <c r="K224" s="94"/>
      <c r="L224" s="95"/>
      <c r="M224" s="82"/>
      <c r="N224" s="96"/>
      <c r="O224" s="94"/>
      <c r="P224" s="94"/>
      <c r="Q224" s="94"/>
      <c r="R224" s="95"/>
    </row>
    <row r="225" customFormat="false" ht="15" hidden="false" customHeight="true" outlineLevel="0" collapsed="false">
      <c r="A225" s="116"/>
      <c r="B225" s="84"/>
      <c r="C225" s="84"/>
      <c r="D225" s="84"/>
      <c r="E225" s="94"/>
      <c r="F225" s="95"/>
      <c r="G225" s="116"/>
      <c r="H225" s="84"/>
      <c r="I225" s="84"/>
      <c r="J225" s="84"/>
      <c r="K225" s="94"/>
      <c r="L225" s="95"/>
      <c r="M225" s="116"/>
      <c r="N225" s="84"/>
      <c r="O225" s="84"/>
      <c r="P225" s="84"/>
      <c r="Q225" s="94"/>
      <c r="R225" s="95"/>
    </row>
    <row r="226" customFormat="false" ht="15" hidden="false" customHeight="true" outlineLevel="0" collapsed="false">
      <c r="A226" s="116"/>
      <c r="B226" s="84"/>
      <c r="C226" s="84"/>
      <c r="D226" s="84"/>
      <c r="E226" s="94"/>
      <c r="F226" s="95"/>
      <c r="G226" s="116"/>
      <c r="H226" s="84"/>
      <c r="I226" s="84"/>
      <c r="J226" s="84"/>
      <c r="K226" s="94"/>
      <c r="L226" s="95"/>
      <c r="M226" s="116"/>
      <c r="N226" s="84"/>
      <c r="O226" s="84"/>
      <c r="P226" s="84"/>
      <c r="Q226" s="94"/>
      <c r="R226" s="95"/>
    </row>
    <row r="227" customFormat="false" ht="15" hidden="false" customHeight="true" outlineLevel="0" collapsed="false">
      <c r="A227" s="116"/>
      <c r="B227" s="84"/>
      <c r="C227" s="84"/>
      <c r="D227" s="84"/>
      <c r="E227" s="94"/>
      <c r="F227" s="95"/>
      <c r="G227" s="116"/>
      <c r="H227" s="84"/>
      <c r="I227" s="84"/>
      <c r="J227" s="84"/>
      <c r="K227" s="94"/>
      <c r="L227" s="95"/>
      <c r="M227" s="116"/>
      <c r="N227" s="84"/>
      <c r="O227" s="84"/>
      <c r="P227" s="84"/>
      <c r="Q227" s="94"/>
      <c r="R227" s="95"/>
    </row>
    <row r="228" customFormat="false" ht="15" hidden="false" customHeight="true" outlineLevel="0" collapsed="false">
      <c r="A228" s="116"/>
      <c r="B228" s="84"/>
      <c r="C228" s="84"/>
      <c r="D228" s="84"/>
      <c r="E228" s="94"/>
      <c r="F228" s="95"/>
      <c r="G228" s="116"/>
      <c r="H228" s="84"/>
      <c r="I228" s="84"/>
      <c r="J228" s="84"/>
      <c r="K228" s="94"/>
      <c r="L228" s="95"/>
      <c r="M228" s="116"/>
      <c r="N228" s="84"/>
      <c r="O228" s="84"/>
      <c r="P228" s="84"/>
      <c r="Q228" s="94"/>
      <c r="R228" s="95"/>
    </row>
    <row r="229" customFormat="false" ht="15" hidden="false" customHeight="true" outlineLevel="0" collapsed="false">
      <c r="A229" s="111"/>
      <c r="B229" s="85"/>
      <c r="C229" s="85"/>
      <c r="D229" s="85"/>
      <c r="E229" s="85"/>
      <c r="F229" s="86"/>
      <c r="G229" s="111"/>
      <c r="H229" s="85"/>
      <c r="I229" s="85"/>
      <c r="J229" s="85"/>
      <c r="K229" s="85"/>
      <c r="L229" s="86"/>
      <c r="M229" s="111"/>
      <c r="N229" s="85"/>
      <c r="O229" s="85"/>
      <c r="P229" s="85"/>
      <c r="Q229" s="85"/>
      <c r="R229" s="86"/>
    </row>
    <row r="230" customFormat="false" ht="15" hidden="false" customHeight="true" outlineLevel="0" collapsed="false">
      <c r="A230" s="120" t="s">
        <v>407</v>
      </c>
      <c r="B230" s="143"/>
      <c r="C230" s="144" t="s">
        <v>408</v>
      </c>
      <c r="D230" s="144"/>
      <c r="E230" s="120" t="s">
        <v>409</v>
      </c>
      <c r="F230" s="145"/>
      <c r="G230" s="120" t="s">
        <v>407</v>
      </c>
      <c r="H230" s="143"/>
      <c r="I230" s="144" t="s">
        <v>408</v>
      </c>
      <c r="J230" s="144"/>
      <c r="K230" s="120" t="s">
        <v>409</v>
      </c>
      <c r="L230" s="145"/>
      <c r="M230" s="120" t="s">
        <v>185</v>
      </c>
      <c r="N230" s="143"/>
      <c r="O230" s="144" t="s">
        <v>410</v>
      </c>
      <c r="P230" s="144"/>
      <c r="Q230" s="120" t="s">
        <v>187</v>
      </c>
      <c r="R230" s="145"/>
    </row>
    <row r="231" customFormat="false" ht="15" hidden="false" customHeight="true" outlineLevel="0" collapsed="false">
      <c r="A231" s="126" t="s">
        <v>411</v>
      </c>
      <c r="B231" s="177" t="n">
        <v>0</v>
      </c>
      <c r="C231" s="148" t="s">
        <v>191</v>
      </c>
      <c r="D231" s="149" t="n">
        <v>1924</v>
      </c>
      <c r="E231" s="126" t="s">
        <v>412</v>
      </c>
      <c r="F231" s="131" t="n">
        <v>0</v>
      </c>
      <c r="G231" s="126" t="s">
        <v>413</v>
      </c>
      <c r="H231" s="177" t="n">
        <v>0</v>
      </c>
      <c r="I231" s="148" t="s">
        <v>414</v>
      </c>
      <c r="J231" s="149" t="n">
        <v>1920</v>
      </c>
      <c r="K231" s="126" t="s">
        <v>415</v>
      </c>
      <c r="L231" s="131" t="n">
        <v>0</v>
      </c>
      <c r="M231" s="126" t="s">
        <v>416</v>
      </c>
      <c r="N231" s="177" t="n">
        <v>1.5</v>
      </c>
      <c r="O231" s="148" t="s">
        <v>417</v>
      </c>
      <c r="P231" s="149" t="n">
        <v>1780</v>
      </c>
      <c r="Q231" s="126" t="s">
        <v>418</v>
      </c>
      <c r="R231" s="131" t="n">
        <v>0</v>
      </c>
    </row>
    <row r="232" customFormat="false" ht="15" hidden="false" customHeight="true" outlineLevel="0" collapsed="false">
      <c r="A232" s="154" t="s">
        <v>419</v>
      </c>
      <c r="B232" s="155"/>
      <c r="C232" s="156" t="s">
        <v>420</v>
      </c>
      <c r="D232" s="156"/>
      <c r="E232" s="154" t="s">
        <v>421</v>
      </c>
      <c r="F232" s="480"/>
      <c r="G232" s="154" t="s">
        <v>419</v>
      </c>
      <c r="H232" s="155"/>
      <c r="I232" s="156" t="s">
        <v>420</v>
      </c>
      <c r="J232" s="156"/>
      <c r="K232" s="154" t="s">
        <v>421</v>
      </c>
      <c r="L232" s="480"/>
      <c r="M232" s="154" t="s">
        <v>419</v>
      </c>
      <c r="N232" s="155"/>
      <c r="O232" s="156" t="s">
        <v>422</v>
      </c>
      <c r="P232" s="156"/>
      <c r="Q232" s="154" t="s">
        <v>421</v>
      </c>
      <c r="R232" s="480"/>
    </row>
    <row r="233" customFormat="false" ht="15" hidden="false" customHeight="true" outlineLevel="0" collapsed="false">
      <c r="A233" s="158" t="s">
        <v>423</v>
      </c>
      <c r="B233" s="159" t="n">
        <v>1559.35</v>
      </c>
      <c r="C233" s="160" t="s">
        <v>424</v>
      </c>
      <c r="D233" s="161" t="n">
        <f aca="false">(B233-B231-F233+F231)/D231</f>
        <v>0.0573908523908523</v>
      </c>
      <c r="E233" s="158" t="s">
        <v>425</v>
      </c>
      <c r="F233" s="481" t="n">
        <v>1448.93</v>
      </c>
      <c r="G233" s="158" t="s">
        <v>426</v>
      </c>
      <c r="H233" s="159" t="n">
        <v>549.87</v>
      </c>
      <c r="I233" s="160" t="s">
        <v>427</v>
      </c>
      <c r="J233" s="161" t="n">
        <f aca="false">(H233-H231-L233+L231)/J231</f>
        <v>0.0578541666666667</v>
      </c>
      <c r="K233" s="158" t="s">
        <v>428</v>
      </c>
      <c r="L233" s="481" t="n">
        <v>438.79</v>
      </c>
      <c r="M233" s="158" t="s">
        <v>429</v>
      </c>
      <c r="N233" s="159" t="n">
        <v>710.65</v>
      </c>
      <c r="O233" s="160" t="s">
        <v>430</v>
      </c>
      <c r="P233" s="161" t="n">
        <f aca="false">(N233-N231-R233+R231)/P231</f>
        <v>0.0566685393258427</v>
      </c>
      <c r="Q233" s="158" t="s">
        <v>431</v>
      </c>
      <c r="R233" s="481" t="n">
        <v>608.28</v>
      </c>
    </row>
    <row r="234" customFormat="false" ht="15" hidden="false" customHeight="true" outlineLevel="0" collapsed="false">
      <c r="A234" s="120" t="s">
        <v>432</v>
      </c>
      <c r="B234" s="143"/>
      <c r="C234" s="144" t="s">
        <v>433</v>
      </c>
      <c r="D234" s="144"/>
      <c r="E234" s="120" t="s">
        <v>434</v>
      </c>
      <c r="F234" s="145"/>
      <c r="G234" s="120" t="s">
        <v>432</v>
      </c>
      <c r="H234" s="143"/>
      <c r="I234" s="144" t="s">
        <v>433</v>
      </c>
      <c r="J234" s="144"/>
      <c r="K234" s="120" t="s">
        <v>434</v>
      </c>
      <c r="L234" s="145"/>
      <c r="M234" s="482"/>
      <c r="N234" s="483"/>
      <c r="O234" s="484"/>
      <c r="P234" s="484"/>
      <c r="Q234" s="483"/>
      <c r="R234" s="485"/>
    </row>
    <row r="235" customFormat="false" ht="15" hidden="false" customHeight="true" outlineLevel="0" collapsed="false">
      <c r="A235" s="126" t="s">
        <v>435</v>
      </c>
      <c r="B235" s="177" t="n">
        <v>0</v>
      </c>
      <c r="C235" s="148" t="s">
        <v>436</v>
      </c>
      <c r="D235" s="149" t="n">
        <v>1490</v>
      </c>
      <c r="E235" s="126" t="s">
        <v>437</v>
      </c>
      <c r="F235" s="131" t="n">
        <v>0</v>
      </c>
      <c r="G235" s="126" t="s">
        <v>438</v>
      </c>
      <c r="H235" s="177" t="n">
        <v>0</v>
      </c>
      <c r="I235" s="148" t="s">
        <v>439</v>
      </c>
      <c r="J235" s="149" t="n">
        <v>1920</v>
      </c>
      <c r="K235" s="126" t="s">
        <v>440</v>
      </c>
      <c r="L235" s="131" t="n">
        <v>0</v>
      </c>
      <c r="M235" s="486"/>
      <c r="N235" s="487"/>
      <c r="O235" s="112"/>
      <c r="P235" s="488"/>
      <c r="Q235" s="489"/>
      <c r="R235" s="490"/>
    </row>
    <row r="236" customFormat="false" ht="15" hidden="false" customHeight="true" outlineLevel="0" collapsed="false">
      <c r="A236" s="154" t="s">
        <v>441</v>
      </c>
      <c r="B236" s="155"/>
      <c r="C236" s="156" t="s">
        <v>442</v>
      </c>
      <c r="D236" s="156"/>
      <c r="E236" s="154" t="s">
        <v>443</v>
      </c>
      <c r="F236" s="480"/>
      <c r="G236" s="154" t="s">
        <v>441</v>
      </c>
      <c r="H236" s="155"/>
      <c r="I236" s="156" t="s">
        <v>442</v>
      </c>
      <c r="J236" s="156"/>
      <c r="K236" s="154" t="s">
        <v>443</v>
      </c>
      <c r="L236" s="480"/>
      <c r="M236" s="116"/>
      <c r="N236" s="491"/>
      <c r="O236" s="94"/>
      <c r="P236" s="94"/>
      <c r="Q236" s="491"/>
      <c r="R236" s="492"/>
    </row>
    <row r="237" customFormat="false" ht="15" hidden="false" customHeight="true" outlineLevel="0" collapsed="false">
      <c r="A237" s="158" t="s">
        <v>444</v>
      </c>
      <c r="B237" s="159" t="n">
        <v>1551.9</v>
      </c>
      <c r="C237" s="160" t="s">
        <v>445</v>
      </c>
      <c r="D237" s="161" t="n">
        <f aca="false">(B237-B235-F237+F235)/D235</f>
        <v>0.056268456375839</v>
      </c>
      <c r="E237" s="158" t="s">
        <v>446</v>
      </c>
      <c r="F237" s="481" t="n">
        <v>1468.06</v>
      </c>
      <c r="G237" s="158" t="s">
        <v>447</v>
      </c>
      <c r="H237" s="159" t="n">
        <v>326.44</v>
      </c>
      <c r="I237" s="160" t="s">
        <v>448</v>
      </c>
      <c r="J237" s="161" t="n">
        <f aca="false">(H237-H235-L237+L235)/J235</f>
        <v>0.057640625</v>
      </c>
      <c r="K237" s="158" t="s">
        <v>449</v>
      </c>
      <c r="L237" s="481" t="n">
        <v>215.77</v>
      </c>
      <c r="M237" s="104"/>
      <c r="N237" s="493"/>
      <c r="O237" s="112"/>
      <c r="P237" s="494"/>
      <c r="Q237" s="105"/>
      <c r="R237" s="495"/>
    </row>
    <row r="238" customFormat="false" ht="15" hidden="false" customHeight="true" outlineLevel="0" collapsed="false">
      <c r="A238" s="120" t="s">
        <v>407</v>
      </c>
      <c r="B238" s="143"/>
      <c r="C238" s="144"/>
      <c r="D238" s="144"/>
      <c r="E238" s="120" t="s">
        <v>432</v>
      </c>
      <c r="F238" s="145"/>
      <c r="G238" s="120" t="s">
        <v>407</v>
      </c>
      <c r="H238" s="143"/>
      <c r="I238" s="144"/>
      <c r="J238" s="144"/>
      <c r="K238" s="120" t="s">
        <v>432</v>
      </c>
      <c r="L238" s="145"/>
      <c r="M238" s="37"/>
      <c r="N238" s="68"/>
      <c r="O238" s="83"/>
      <c r="P238" s="83"/>
      <c r="Q238" s="68"/>
      <c r="R238" s="119"/>
    </row>
    <row r="239" customFormat="false" ht="15" hidden="false" customHeight="true" outlineLevel="0" collapsed="false">
      <c r="A239" s="126" t="s">
        <v>411</v>
      </c>
      <c r="B239" s="177" t="n">
        <v>0</v>
      </c>
      <c r="C239" s="148"/>
      <c r="D239" s="149"/>
      <c r="E239" s="126" t="s">
        <v>435</v>
      </c>
      <c r="F239" s="131" t="n">
        <v>0</v>
      </c>
      <c r="G239" s="126" t="s">
        <v>413</v>
      </c>
      <c r="H239" s="177" t="n">
        <v>0</v>
      </c>
      <c r="I239" s="148"/>
      <c r="J239" s="149"/>
      <c r="K239" s="126" t="s">
        <v>438</v>
      </c>
      <c r="L239" s="131" t="n">
        <v>0</v>
      </c>
      <c r="M239" s="486"/>
      <c r="N239" s="487"/>
      <c r="O239" s="112"/>
      <c r="P239" s="488"/>
      <c r="Q239" s="489"/>
      <c r="R239" s="490"/>
    </row>
    <row r="240" customFormat="false" ht="15" hidden="false" customHeight="true" outlineLevel="0" collapsed="false">
      <c r="A240" s="154" t="s">
        <v>419</v>
      </c>
      <c r="B240" s="155"/>
      <c r="C240" s="156" t="s">
        <v>450</v>
      </c>
      <c r="D240" s="156"/>
      <c r="E240" s="154" t="s">
        <v>441</v>
      </c>
      <c r="F240" s="480"/>
      <c r="G240" s="154" t="s">
        <v>419</v>
      </c>
      <c r="H240" s="155"/>
      <c r="I240" s="156" t="s">
        <v>450</v>
      </c>
      <c r="J240" s="156"/>
      <c r="K240" s="154" t="s">
        <v>441</v>
      </c>
      <c r="L240" s="480"/>
      <c r="M240" s="116"/>
      <c r="N240" s="491"/>
      <c r="O240" s="94"/>
      <c r="P240" s="94"/>
      <c r="Q240" s="491"/>
      <c r="R240" s="492"/>
    </row>
    <row r="241" customFormat="false" ht="15" hidden="false" customHeight="true" outlineLevel="0" collapsed="false">
      <c r="A241" s="158" t="s">
        <v>423</v>
      </c>
      <c r="B241" s="159" t="n">
        <v>1448.93</v>
      </c>
      <c r="C241" s="160" t="s">
        <v>451</v>
      </c>
      <c r="D241" s="496" t="n">
        <f aca="false">B241-F241</f>
        <v>0.3900000000001</v>
      </c>
      <c r="E241" s="158" t="s">
        <v>444</v>
      </c>
      <c r="F241" s="481" t="n">
        <v>1448.54</v>
      </c>
      <c r="G241" s="158" t="s">
        <v>426</v>
      </c>
      <c r="H241" s="159" t="n">
        <v>656.38</v>
      </c>
      <c r="I241" s="160" t="s">
        <v>452</v>
      </c>
      <c r="J241" s="496" t="n">
        <f aca="false">H241-L241</f>
        <v>-0.590000000000032</v>
      </c>
      <c r="K241" s="158" t="s">
        <v>447</v>
      </c>
      <c r="L241" s="481" t="n">
        <v>656.97</v>
      </c>
      <c r="M241" s="104"/>
      <c r="N241" s="493"/>
      <c r="O241" s="112"/>
      <c r="P241" s="497"/>
      <c r="Q241" s="105"/>
      <c r="R241" s="495"/>
    </row>
    <row r="242" customFormat="false" ht="15" hidden="false" customHeight="true" outlineLevel="0" collapsed="false">
      <c r="A242" s="82"/>
      <c r="B242" s="96"/>
      <c r="C242" s="94"/>
      <c r="D242" s="94"/>
      <c r="E242" s="94"/>
      <c r="F242" s="95"/>
      <c r="G242" s="82"/>
      <c r="H242" s="96"/>
      <c r="I242" s="94"/>
      <c r="J242" s="94"/>
      <c r="K242" s="94"/>
      <c r="L242" s="95"/>
      <c r="M242" s="82"/>
      <c r="N242" s="96"/>
      <c r="O242" s="94"/>
      <c r="P242" s="94"/>
      <c r="Q242" s="94"/>
      <c r="R242" s="95"/>
    </row>
    <row r="243" customFormat="false" ht="15" hidden="false" customHeight="true" outlineLevel="0" collapsed="false">
      <c r="A243" s="82"/>
      <c r="B243" s="96"/>
      <c r="C243" s="94"/>
      <c r="D243" s="94"/>
      <c r="E243" s="94"/>
      <c r="F243" s="95"/>
      <c r="G243" s="82"/>
      <c r="H243" s="96"/>
      <c r="I243" s="94"/>
      <c r="J243" s="94"/>
      <c r="K243" s="94"/>
      <c r="L243" s="95"/>
      <c r="M243" s="82"/>
      <c r="N243" s="96"/>
      <c r="O243" s="94"/>
      <c r="P243" s="94"/>
      <c r="Q243" s="94"/>
      <c r="R243" s="95"/>
    </row>
    <row r="244" customFormat="false" ht="15" hidden="false" customHeight="true" outlineLevel="0" collapsed="false">
      <c r="A244" s="116"/>
      <c r="B244" s="84"/>
      <c r="C244" s="84"/>
      <c r="D244" s="84"/>
      <c r="E244" s="94"/>
      <c r="F244" s="95"/>
      <c r="G244" s="116"/>
      <c r="H244" s="84"/>
      <c r="I244" s="84"/>
      <c r="J244" s="84"/>
      <c r="K244" s="94"/>
      <c r="L244" s="95"/>
      <c r="M244" s="116"/>
      <c r="N244" s="84"/>
      <c r="O244" s="84"/>
      <c r="P244" s="84"/>
      <c r="Q244" s="94"/>
      <c r="R244" s="95"/>
    </row>
    <row r="245" customFormat="false" ht="15" hidden="false" customHeight="true" outlineLevel="0" collapsed="false">
      <c r="A245" s="116"/>
      <c r="B245" s="84"/>
      <c r="C245" s="84"/>
      <c r="D245" s="84"/>
      <c r="E245" s="94"/>
      <c r="F245" s="95"/>
      <c r="G245" s="116"/>
      <c r="H245" s="84"/>
      <c r="I245" s="84"/>
      <c r="J245" s="84"/>
      <c r="K245" s="94"/>
      <c r="L245" s="95"/>
      <c r="M245" s="116"/>
      <c r="N245" s="84"/>
      <c r="O245" s="84"/>
      <c r="P245" s="84"/>
      <c r="Q245" s="94"/>
      <c r="R245" s="95"/>
    </row>
    <row r="246" customFormat="false" ht="15" hidden="false" customHeight="true" outlineLevel="0" collapsed="false">
      <c r="A246" s="116"/>
      <c r="B246" s="84"/>
      <c r="C246" s="84"/>
      <c r="D246" s="84"/>
      <c r="E246" s="94"/>
      <c r="F246" s="95"/>
      <c r="G246" s="116"/>
      <c r="H246" s="84"/>
      <c r="I246" s="84"/>
      <c r="J246" s="84"/>
      <c r="K246" s="94"/>
      <c r="L246" s="95"/>
      <c r="M246" s="116"/>
      <c r="N246" s="84"/>
      <c r="O246" s="84"/>
      <c r="P246" s="84"/>
      <c r="Q246" s="94"/>
      <c r="R246" s="95"/>
    </row>
    <row r="247" customFormat="false" ht="15" hidden="false" customHeight="true" outlineLevel="0" collapsed="false">
      <c r="A247" s="498"/>
      <c r="B247" s="499"/>
      <c r="C247" s="499"/>
      <c r="D247" s="499"/>
      <c r="E247" s="499"/>
      <c r="F247" s="500"/>
      <c r="G247" s="498"/>
      <c r="H247" s="499"/>
      <c r="I247" s="499"/>
      <c r="J247" s="499"/>
      <c r="K247" s="499"/>
      <c r="L247" s="500"/>
      <c r="M247" s="498"/>
      <c r="N247" s="499"/>
      <c r="O247" s="499"/>
      <c r="P247" s="499"/>
      <c r="Q247" s="499"/>
      <c r="R247" s="500"/>
    </row>
    <row r="248" customFormat="false" ht="15" hidden="false" customHeight="true" outlineLevel="0" collapsed="false">
      <c r="A248" s="32" t="s">
        <v>22</v>
      </c>
      <c r="B248" s="39" t="n">
        <v>1</v>
      </c>
      <c r="C248" s="34" t="s">
        <v>23</v>
      </c>
      <c r="D248" s="35" t="str">
        <f aca="false">VLOOKUP(B248,inter,2,0)</f>
        <v>+ 1 an</v>
      </c>
      <c r="E248" s="34" t="s">
        <v>24</v>
      </c>
      <c r="F248" s="36" t="str">
        <f aca="false">VLOOKUP(B248,surv,3,0)</f>
        <v>Annuelle</v>
      </c>
      <c r="G248" s="32" t="s">
        <v>22</v>
      </c>
      <c r="H248" s="39" t="n">
        <v>1</v>
      </c>
      <c r="I248" s="34" t="s">
        <v>23</v>
      </c>
      <c r="J248" s="35" t="str">
        <f aca="false">VLOOKUP(H248,inter,2,0)</f>
        <v>+ 1 an</v>
      </c>
      <c r="K248" s="34" t="s">
        <v>24</v>
      </c>
      <c r="L248" s="36" t="str">
        <f aca="false">VLOOKUP(H248,surv,3,0)</f>
        <v>Annuelle</v>
      </c>
      <c r="M248" s="32" t="s">
        <v>22</v>
      </c>
      <c r="N248" s="39" t="n">
        <v>1</v>
      </c>
      <c r="O248" s="34" t="s">
        <v>23</v>
      </c>
      <c r="P248" s="35" t="str">
        <f aca="false">VLOOKUP(N248,inter,2,0)</f>
        <v>+ 1 an</v>
      </c>
      <c r="Q248" s="34" t="s">
        <v>24</v>
      </c>
      <c r="R248" s="36" t="str">
        <f aca="false">VLOOKUP(N248,surv,3,0)</f>
        <v>Annuelle</v>
      </c>
    </row>
    <row r="249" customFormat="false" ht="15" hidden="false" customHeight="true" outlineLevel="0" collapsed="false">
      <c r="A249" s="37" t="s">
        <v>205</v>
      </c>
      <c r="B249" s="50" t="s">
        <v>208</v>
      </c>
      <c r="C249" s="50"/>
      <c r="D249" s="50"/>
      <c r="E249" s="50"/>
      <c r="F249" s="50"/>
      <c r="G249" s="37" t="s">
        <v>205</v>
      </c>
      <c r="H249" s="50" t="s">
        <v>208</v>
      </c>
      <c r="I249" s="50"/>
      <c r="J249" s="50"/>
      <c r="K249" s="50"/>
      <c r="L249" s="50"/>
      <c r="M249" s="37" t="s">
        <v>205</v>
      </c>
      <c r="N249" s="50" t="s">
        <v>208</v>
      </c>
      <c r="O249" s="50"/>
      <c r="P249" s="50"/>
      <c r="Q249" s="50"/>
      <c r="R249" s="50"/>
    </row>
    <row r="250" customFormat="false" ht="15" hidden="false" customHeight="true" outlineLevel="0" collapsed="false">
      <c r="A250" s="38"/>
      <c r="B250" s="50"/>
      <c r="C250" s="50"/>
      <c r="D250" s="50"/>
      <c r="E250" s="50"/>
      <c r="F250" s="50"/>
      <c r="G250" s="38"/>
      <c r="H250" s="50"/>
      <c r="I250" s="50"/>
      <c r="J250" s="50"/>
      <c r="K250" s="50"/>
      <c r="L250" s="50"/>
      <c r="M250" s="38"/>
      <c r="N250" s="50"/>
      <c r="O250" s="50"/>
      <c r="P250" s="50"/>
      <c r="Q250" s="50"/>
      <c r="R250" s="50"/>
    </row>
    <row r="251" customFormat="false" ht="15" hidden="false" customHeight="true" outlineLevel="0" collapsed="false">
      <c r="A251" s="2" t="s">
        <v>453</v>
      </c>
      <c r="B251" s="2"/>
      <c r="C251" s="2"/>
      <c r="D251" s="2"/>
      <c r="E251" s="3" t="s">
        <v>1</v>
      </c>
      <c r="F251" s="3"/>
      <c r="G251" s="2" t="s">
        <v>453</v>
      </c>
      <c r="H251" s="2"/>
      <c r="I251" s="2"/>
      <c r="J251" s="2"/>
      <c r="K251" s="3" t="s">
        <v>1</v>
      </c>
      <c r="L251" s="3"/>
      <c r="M251" s="2" t="s">
        <v>399</v>
      </c>
      <c r="N251" s="2"/>
      <c r="O251" s="2"/>
      <c r="P251" s="2"/>
      <c r="Q251" s="3" t="s">
        <v>1</v>
      </c>
      <c r="R251" s="3"/>
    </row>
    <row r="252" customFormat="false" ht="15" hidden="false" customHeight="true" outlineLevel="0" collapsed="false">
      <c r="A252" s="4" t="s">
        <v>454</v>
      </c>
      <c r="B252" s="4"/>
      <c r="C252" s="4"/>
      <c r="D252" s="4"/>
      <c r="E252" s="5" t="n">
        <f aca="false">+E202+1</f>
        <v>10</v>
      </c>
      <c r="F252" s="6" t="str">
        <f aca="false">RESUME!$F$2</f>
        <v>/ 25</v>
      </c>
      <c r="G252" s="4" t="s">
        <v>454</v>
      </c>
      <c r="H252" s="4"/>
      <c r="I252" s="4"/>
      <c r="J252" s="4"/>
      <c r="K252" s="5" t="n">
        <f aca="false">+K202+1</f>
        <v>16</v>
      </c>
      <c r="L252" s="6" t="str">
        <f aca="false">RESUME!$F$2</f>
        <v>/ 25</v>
      </c>
      <c r="M252" s="4" t="s">
        <v>401</v>
      </c>
      <c r="N252" s="4"/>
      <c r="O252" s="4"/>
      <c r="P252" s="4"/>
      <c r="Q252" s="5" t="n">
        <f aca="false">+Q202+1</f>
        <v>22</v>
      </c>
      <c r="R252" s="6" t="str">
        <f aca="false">RESUME!$F$2</f>
        <v>/ 25</v>
      </c>
    </row>
    <row r="253" customFormat="false" ht="15" hidden="false" customHeight="true" outlineLevel="0" collapsed="false">
      <c r="A253" s="7" t="str">
        <f aca="false">A53</f>
        <v>DATE</v>
      </c>
      <c r="B253" s="7"/>
      <c r="C253" s="8" t="str">
        <f aca="false">C53</f>
        <v>CLIENT :</v>
      </c>
      <c r="D253" s="9" t="n">
        <f aca="false">D53</f>
        <v>0</v>
      </c>
      <c r="E253" s="9"/>
      <c r="F253" s="9"/>
      <c r="G253" s="7" t="str">
        <f aca="false">G53</f>
        <v>DATE</v>
      </c>
      <c r="H253" s="7"/>
      <c r="I253" s="8" t="str">
        <f aca="false">I53</f>
        <v>CLIENT :</v>
      </c>
      <c r="J253" s="9" t="n">
        <f aca="false">J53</f>
        <v>0</v>
      </c>
      <c r="K253" s="9"/>
      <c r="L253" s="9"/>
      <c r="M253" s="7" t="str">
        <f aca="false">G3</f>
        <v>DATE</v>
      </c>
      <c r="N253" s="7"/>
      <c r="O253" s="8" t="str">
        <f aca="false">I3</f>
        <v>CLIENT :</v>
      </c>
      <c r="P253" s="9" t="n">
        <f aca="false">J3</f>
        <v>0</v>
      </c>
      <c r="Q253" s="9"/>
      <c r="R253" s="9"/>
    </row>
    <row r="254" customFormat="false" ht="15" hidden="false" customHeight="true" outlineLevel="0" collapsed="false">
      <c r="A254" s="7"/>
      <c r="B254" s="7"/>
      <c r="C254" s="10" t="str">
        <f aca="false">C54</f>
        <v>Customer :</v>
      </c>
      <c r="D254" s="9"/>
      <c r="E254" s="9"/>
      <c r="F254" s="9"/>
      <c r="G254" s="7"/>
      <c r="H254" s="7"/>
      <c r="I254" s="10" t="str">
        <f aca="false">I54</f>
        <v>Customer :</v>
      </c>
      <c r="J254" s="9"/>
      <c r="K254" s="9"/>
      <c r="L254" s="9"/>
      <c r="M254" s="7"/>
      <c r="N254" s="7"/>
      <c r="O254" s="10" t="str">
        <f aca="false">I4</f>
        <v>Customer :</v>
      </c>
      <c r="P254" s="9"/>
      <c r="Q254" s="9"/>
      <c r="R254" s="9"/>
    </row>
    <row r="255" customFormat="false" ht="15" hidden="false" customHeight="true" outlineLevel="0" collapsed="false">
      <c r="A255" s="11" t="n">
        <f aca="false">A55</f>
        <v>41701</v>
      </c>
      <c r="B255" s="11"/>
      <c r="C255" s="12" t="str">
        <f aca="false">C55</f>
        <v>Project N°</v>
      </c>
      <c r="D255" s="13" t="n">
        <f aca="false">D55</f>
        <v>44004</v>
      </c>
      <c r="E255" s="13"/>
      <c r="F255" s="13"/>
      <c r="G255" s="11" t="n">
        <f aca="false">G55</f>
        <v>41701</v>
      </c>
      <c r="H255" s="11"/>
      <c r="I255" s="12" t="str">
        <f aca="false">I55</f>
        <v>Project N°</v>
      </c>
      <c r="J255" s="13" t="n">
        <f aca="false">J55</f>
        <v>44004</v>
      </c>
      <c r="K255" s="13"/>
      <c r="L255" s="13"/>
      <c r="M255" s="11" t="n">
        <f aca="false">G5</f>
        <v>41810</v>
      </c>
      <c r="N255" s="11"/>
      <c r="O255" s="12" t="str">
        <f aca="false">I5</f>
        <v>Project N°</v>
      </c>
      <c r="P255" s="13" t="n">
        <f aca="false">J5</f>
        <v>44004</v>
      </c>
      <c r="Q255" s="13"/>
      <c r="R255" s="13"/>
    </row>
    <row r="256" customFormat="false" ht="15" hidden="false" customHeight="true" outlineLevel="0" collapsed="false">
      <c r="A256" s="7"/>
      <c r="B256" s="7"/>
      <c r="C256" s="14" t="str">
        <f aca="false">C56</f>
        <v>SECHEUR N°3</v>
      </c>
      <c r="D256" s="14"/>
      <c r="E256" s="14"/>
      <c r="F256" s="14"/>
      <c r="G256" s="7"/>
      <c r="H256" s="7"/>
      <c r="I256" s="14" t="str">
        <f aca="false">I56</f>
        <v>SECHEUR N°3</v>
      </c>
      <c r="J256" s="14"/>
      <c r="K256" s="14"/>
      <c r="L256" s="14"/>
      <c r="M256" s="7" t="str">
        <f aca="false">G6</f>
        <v>APPAREIL</v>
      </c>
      <c r="N256" s="7"/>
      <c r="O256" s="14" t="str">
        <f aca="false">I6</f>
        <v>SECHEUR N°3</v>
      </c>
      <c r="P256" s="14"/>
      <c r="Q256" s="14"/>
      <c r="R256" s="14"/>
    </row>
    <row r="257" customFormat="false" ht="15" hidden="false" customHeight="true" outlineLevel="0" collapsed="false">
      <c r="A257" s="15" t="str">
        <f aca="false">A57</f>
        <v>Device</v>
      </c>
      <c r="B257" s="15"/>
      <c r="C257" s="14"/>
      <c r="D257" s="14"/>
      <c r="E257" s="14"/>
      <c r="F257" s="14"/>
      <c r="G257" s="15" t="str">
        <f aca="false">G57</f>
        <v>Device</v>
      </c>
      <c r="H257" s="15"/>
      <c r="I257" s="14"/>
      <c r="J257" s="14"/>
      <c r="K257" s="14"/>
      <c r="L257" s="14"/>
      <c r="M257" s="15" t="str">
        <f aca="false">G7</f>
        <v>Device</v>
      </c>
      <c r="N257" s="15"/>
      <c r="O257" s="14"/>
      <c r="P257" s="14"/>
      <c r="Q257" s="14"/>
      <c r="R257" s="14"/>
    </row>
    <row r="258" customFormat="false" ht="15" hidden="false" customHeight="true" outlineLevel="0" collapsed="false">
      <c r="A258" s="69" t="s">
        <v>59</v>
      </c>
      <c r="B258" s="69"/>
      <c r="C258" s="70" t="s">
        <v>455</v>
      </c>
      <c r="D258" s="70"/>
      <c r="E258" s="71" t="s">
        <v>61</v>
      </c>
      <c r="F258" s="72" t="s">
        <v>63</v>
      </c>
      <c r="G258" s="69" t="s">
        <v>59</v>
      </c>
      <c r="H258" s="69"/>
      <c r="I258" s="70" t="s">
        <v>456</v>
      </c>
      <c r="J258" s="70"/>
      <c r="K258" s="71" t="s">
        <v>61</v>
      </c>
      <c r="L258" s="72" t="s">
        <v>63</v>
      </c>
      <c r="M258" s="69" t="s">
        <v>59</v>
      </c>
      <c r="N258" s="69"/>
      <c r="O258" s="70" t="s">
        <v>457</v>
      </c>
      <c r="P258" s="70"/>
      <c r="Q258" s="71" t="s">
        <v>61</v>
      </c>
      <c r="R258" s="72" t="s">
        <v>63</v>
      </c>
    </row>
    <row r="259" customFormat="false" ht="15" hidden="false" customHeight="true" outlineLevel="0" collapsed="false">
      <c r="A259" s="73" t="s">
        <v>66</v>
      </c>
      <c r="B259" s="73"/>
      <c r="C259" s="70"/>
      <c r="D259" s="70"/>
      <c r="E259" s="74" t="s">
        <v>67</v>
      </c>
      <c r="F259" s="72"/>
      <c r="G259" s="73" t="s">
        <v>66</v>
      </c>
      <c r="H259" s="73"/>
      <c r="I259" s="70"/>
      <c r="J259" s="70"/>
      <c r="K259" s="74" t="s">
        <v>67</v>
      </c>
      <c r="L259" s="72"/>
      <c r="M259" s="73" t="s">
        <v>66</v>
      </c>
      <c r="N259" s="73"/>
      <c r="O259" s="70"/>
      <c r="P259" s="70"/>
      <c r="Q259" s="74" t="s">
        <v>67</v>
      </c>
      <c r="R259" s="72"/>
    </row>
    <row r="260" customFormat="false" ht="15" hidden="false" customHeight="true" outlineLevel="0" collapsed="false">
      <c r="A260" s="76"/>
      <c r="B260" s="76"/>
      <c r="C260" s="76"/>
      <c r="D260" s="76"/>
      <c r="E260" s="76"/>
      <c r="F260" s="76"/>
      <c r="G260" s="76"/>
      <c r="H260" s="76"/>
      <c r="I260" s="76"/>
      <c r="J260" s="76"/>
      <c r="K260" s="76"/>
      <c r="L260" s="76"/>
      <c r="M260" s="76"/>
      <c r="N260" s="76"/>
      <c r="O260" s="76"/>
      <c r="P260" s="76"/>
      <c r="Q260" s="76"/>
      <c r="R260" s="76"/>
    </row>
    <row r="261" customFormat="false" ht="15" hidden="false" customHeight="true" outlineLevel="0" collapsed="false">
      <c r="A261" s="501" t="s">
        <v>458</v>
      </c>
      <c r="B261" s="501"/>
      <c r="C261" s="83"/>
      <c r="D261" s="83"/>
      <c r="E261" s="502" t="s">
        <v>459</v>
      </c>
      <c r="F261" s="502"/>
      <c r="G261" s="501" t="s">
        <v>460</v>
      </c>
      <c r="H261" s="501"/>
      <c r="I261" s="83"/>
      <c r="J261" s="83"/>
      <c r="K261" s="502" t="s">
        <v>461</v>
      </c>
      <c r="L261" s="502"/>
      <c r="M261" s="82"/>
      <c r="N261" s="83"/>
      <c r="O261" s="85"/>
      <c r="P261" s="85" t="str">
        <f aca="false">O283&amp;ROUND(P283*100,1)&amp;"%"</f>
        <v>PP=6,2%</v>
      </c>
      <c r="Q261" s="85"/>
      <c r="R261" s="86"/>
    </row>
    <row r="262" customFormat="false" ht="15" hidden="false" customHeight="true" outlineLevel="0" collapsed="false">
      <c r="A262" s="501"/>
      <c r="B262" s="501"/>
      <c r="C262" s="94"/>
      <c r="D262" s="94"/>
      <c r="E262" s="502"/>
      <c r="F262" s="502"/>
      <c r="G262" s="501"/>
      <c r="H262" s="501"/>
      <c r="I262" s="94"/>
      <c r="J262" s="94"/>
      <c r="K262" s="502"/>
      <c r="L262" s="502"/>
      <c r="M262" s="82"/>
      <c r="N262" s="96"/>
      <c r="O262" s="94"/>
      <c r="P262" s="94"/>
      <c r="Q262" s="94"/>
      <c r="R262" s="95"/>
    </row>
    <row r="263" customFormat="false" ht="15" hidden="false" customHeight="true" outlineLevel="0" collapsed="false">
      <c r="A263" s="501"/>
      <c r="B263" s="501"/>
      <c r="C263" s="477"/>
      <c r="D263" s="477"/>
      <c r="E263" s="502"/>
      <c r="F263" s="502"/>
      <c r="G263" s="501"/>
      <c r="H263" s="501"/>
      <c r="I263" s="477"/>
      <c r="J263" s="477"/>
      <c r="K263" s="502"/>
      <c r="L263" s="502"/>
      <c r="M263" s="82"/>
      <c r="N263" s="96"/>
      <c r="O263" s="477"/>
      <c r="P263" s="477"/>
      <c r="Q263" s="83"/>
      <c r="R263" s="95"/>
    </row>
    <row r="264" customFormat="false" ht="15" hidden="false" customHeight="true" outlineLevel="0" collapsed="false">
      <c r="A264" s="501"/>
      <c r="B264" s="501"/>
      <c r="C264" s="94"/>
      <c r="D264" s="94"/>
      <c r="E264" s="502"/>
      <c r="F264" s="502"/>
      <c r="G264" s="501"/>
      <c r="H264" s="501"/>
      <c r="I264" s="94"/>
      <c r="J264" s="94"/>
      <c r="K264" s="502"/>
      <c r="L264" s="502"/>
      <c r="M264" s="82"/>
      <c r="N264" s="96"/>
      <c r="O264" s="94"/>
      <c r="P264" s="94"/>
      <c r="Q264" s="83"/>
      <c r="R264" s="95"/>
    </row>
    <row r="265" customFormat="false" ht="15" hidden="false" customHeight="true" outlineLevel="0" collapsed="false">
      <c r="A265" s="501"/>
      <c r="B265" s="501"/>
      <c r="C265" s="94"/>
      <c r="D265" s="94"/>
      <c r="E265" s="502"/>
      <c r="F265" s="502"/>
      <c r="G265" s="501"/>
      <c r="H265" s="501"/>
      <c r="I265" s="94"/>
      <c r="J265" s="94"/>
      <c r="K265" s="502"/>
      <c r="L265" s="502"/>
      <c r="M265" s="82"/>
      <c r="N265" s="96"/>
      <c r="O265" s="94"/>
      <c r="P265" s="94"/>
      <c r="Q265" s="83"/>
      <c r="R265" s="95"/>
    </row>
    <row r="266" customFormat="false" ht="15" hidden="false" customHeight="true" outlineLevel="0" collapsed="false">
      <c r="A266" s="501"/>
      <c r="B266" s="501"/>
      <c r="C266" s="94"/>
      <c r="D266" s="94"/>
      <c r="E266" s="502"/>
      <c r="F266" s="502"/>
      <c r="G266" s="501"/>
      <c r="H266" s="501"/>
      <c r="I266" s="94"/>
      <c r="J266" s="94"/>
      <c r="K266" s="502"/>
      <c r="L266" s="502"/>
      <c r="M266" s="82"/>
      <c r="N266" s="96"/>
      <c r="O266" s="94"/>
      <c r="P266" s="94"/>
      <c r="Q266" s="83"/>
      <c r="R266" s="95"/>
    </row>
    <row r="267" customFormat="false" ht="15" hidden="false" customHeight="true" outlineLevel="0" collapsed="false">
      <c r="A267" s="501"/>
      <c r="B267" s="501"/>
      <c r="C267" s="85"/>
      <c r="D267" s="96"/>
      <c r="E267" s="502"/>
      <c r="F267" s="502"/>
      <c r="G267" s="501"/>
      <c r="H267" s="501"/>
      <c r="I267" s="85"/>
      <c r="J267" s="96"/>
      <c r="K267" s="502"/>
      <c r="L267" s="502"/>
      <c r="M267" s="111"/>
      <c r="N267" s="85"/>
      <c r="O267" s="85"/>
      <c r="P267" s="96"/>
      <c r="Q267" s="83"/>
      <c r="R267" s="95"/>
    </row>
    <row r="268" customFormat="false" ht="15" hidden="false" customHeight="true" outlineLevel="0" collapsed="false">
      <c r="A268" s="111"/>
      <c r="B268" s="85"/>
      <c r="C268" s="85"/>
      <c r="D268" s="114"/>
      <c r="E268" s="83"/>
      <c r="F268" s="95"/>
      <c r="G268" s="111"/>
      <c r="H268" s="85"/>
      <c r="I268" s="85"/>
      <c r="J268" s="114"/>
      <c r="K268" s="83"/>
      <c r="L268" s="95"/>
      <c r="M268" s="111"/>
      <c r="N268" s="85"/>
      <c r="O268" s="85"/>
      <c r="P268" s="114"/>
      <c r="Q268" s="83"/>
      <c r="R268" s="95"/>
    </row>
    <row r="269" customFormat="false" ht="15" hidden="false" customHeight="true" outlineLevel="0" collapsed="false">
      <c r="A269" s="111"/>
      <c r="B269" s="85"/>
      <c r="C269" s="85"/>
      <c r="D269" s="94"/>
      <c r="E269" s="94"/>
      <c r="F269" s="95"/>
      <c r="G269" s="111"/>
      <c r="H269" s="85"/>
      <c r="I269" s="85"/>
      <c r="J269" s="94"/>
      <c r="K269" s="94"/>
      <c r="L269" s="95"/>
      <c r="M269" s="111"/>
      <c r="N269" s="85"/>
      <c r="O269" s="85"/>
      <c r="P269" s="94"/>
      <c r="Q269" s="94"/>
      <c r="R269" s="95"/>
    </row>
    <row r="270" customFormat="false" ht="15" hidden="false" customHeight="true" outlineLevel="0" collapsed="false">
      <c r="A270" s="111"/>
      <c r="B270" s="85"/>
      <c r="C270" s="85"/>
      <c r="D270" s="115"/>
      <c r="E270" s="94"/>
      <c r="F270" s="95"/>
      <c r="G270" s="111"/>
      <c r="H270" s="85"/>
      <c r="I270" s="85"/>
      <c r="J270" s="115"/>
      <c r="K270" s="94"/>
      <c r="L270" s="95"/>
      <c r="M270" s="111"/>
      <c r="N270" s="85"/>
      <c r="O270" s="85"/>
      <c r="P270" s="115"/>
      <c r="Q270" s="94"/>
      <c r="R270" s="95"/>
    </row>
    <row r="271" customFormat="false" ht="15" hidden="false" customHeight="true" outlineLevel="0" collapsed="false">
      <c r="A271" s="82"/>
      <c r="B271" s="96"/>
      <c r="C271" s="94"/>
      <c r="D271" s="94"/>
      <c r="E271" s="94"/>
      <c r="F271" s="479"/>
      <c r="G271" s="82"/>
      <c r="H271" s="96"/>
      <c r="I271" s="94"/>
      <c r="J271" s="94"/>
      <c r="K271" s="94"/>
      <c r="L271" s="479"/>
      <c r="M271" s="82"/>
      <c r="N271" s="96"/>
      <c r="O271" s="94"/>
      <c r="P271" s="94"/>
      <c r="Q271" s="94"/>
      <c r="R271" s="95"/>
    </row>
    <row r="272" customFormat="false" ht="15" hidden="false" customHeight="true" outlineLevel="0" collapsed="false">
      <c r="A272" s="82"/>
      <c r="B272" s="96"/>
      <c r="C272" s="94"/>
      <c r="D272" s="94"/>
      <c r="E272" s="94"/>
      <c r="F272" s="479"/>
      <c r="G272" s="82"/>
      <c r="H272" s="96"/>
      <c r="I272" s="94"/>
      <c r="J272" s="94"/>
      <c r="K272" s="94"/>
      <c r="L272" s="479"/>
      <c r="M272" s="82"/>
      <c r="N272" s="96"/>
      <c r="O272" s="94"/>
      <c r="P272" s="94"/>
      <c r="Q272" s="94"/>
      <c r="R272" s="95"/>
    </row>
    <row r="273" customFormat="false" ht="15" hidden="false" customHeight="true" outlineLevel="0" collapsed="false">
      <c r="A273" s="82"/>
      <c r="B273" s="96"/>
      <c r="C273" s="94"/>
      <c r="D273" s="94"/>
      <c r="E273" s="94"/>
      <c r="F273" s="95"/>
      <c r="G273" s="82"/>
      <c r="H273" s="96"/>
      <c r="I273" s="94"/>
      <c r="J273" s="94"/>
      <c r="K273" s="94"/>
      <c r="L273" s="95"/>
      <c r="M273" s="82"/>
      <c r="N273" s="96"/>
      <c r="O273" s="94"/>
      <c r="P273" s="94"/>
      <c r="Q273" s="94"/>
      <c r="R273" s="95"/>
    </row>
    <row r="274" customFormat="false" ht="15" hidden="false" customHeight="true" outlineLevel="0" collapsed="false">
      <c r="A274" s="82"/>
      <c r="B274" s="96"/>
      <c r="C274" s="94"/>
      <c r="D274" s="94"/>
      <c r="E274" s="94"/>
      <c r="F274" s="95"/>
      <c r="G274" s="82"/>
      <c r="H274" s="96"/>
      <c r="I274" s="94"/>
      <c r="J274" s="94"/>
      <c r="K274" s="94"/>
      <c r="L274" s="95"/>
      <c r="M274" s="82"/>
      <c r="N274" s="96"/>
      <c r="O274" s="94"/>
      <c r="P274" s="94"/>
      <c r="Q274" s="94"/>
      <c r="R274" s="95"/>
    </row>
    <row r="275" customFormat="false" ht="15" hidden="false" customHeight="true" outlineLevel="0" collapsed="false">
      <c r="A275" s="82"/>
      <c r="B275" s="96"/>
      <c r="C275" s="94"/>
      <c r="D275" s="94"/>
      <c r="E275" s="503" t="s">
        <v>462</v>
      </c>
      <c r="F275" s="503"/>
      <c r="G275" s="82"/>
      <c r="H275" s="96"/>
      <c r="I275" s="94"/>
      <c r="J275" s="94"/>
      <c r="K275" s="503" t="s">
        <v>462</v>
      </c>
      <c r="L275" s="503"/>
      <c r="M275" s="116"/>
      <c r="N275" s="84"/>
      <c r="O275" s="84"/>
      <c r="P275" s="84"/>
      <c r="Q275" s="94"/>
      <c r="R275" s="95"/>
    </row>
    <row r="276" customFormat="false" ht="15" hidden="false" customHeight="true" outlineLevel="0" collapsed="false">
      <c r="A276" s="82"/>
      <c r="B276" s="96"/>
      <c r="C276" s="94"/>
      <c r="D276" s="94"/>
      <c r="E276" s="504" t="s">
        <v>463</v>
      </c>
      <c r="F276" s="504"/>
      <c r="G276" s="82"/>
      <c r="H276" s="96"/>
      <c r="I276" s="94"/>
      <c r="J276" s="94"/>
      <c r="K276" s="504" t="s">
        <v>463</v>
      </c>
      <c r="L276" s="504"/>
      <c r="M276" s="116"/>
      <c r="N276" s="84"/>
      <c r="O276" s="84"/>
      <c r="P276" s="84"/>
      <c r="Q276" s="94"/>
      <c r="R276" s="95"/>
    </row>
    <row r="277" customFormat="false" ht="15" hidden="false" customHeight="true" outlineLevel="0" collapsed="false">
      <c r="A277" s="82"/>
      <c r="B277" s="96"/>
      <c r="C277" s="94"/>
      <c r="D277" s="94"/>
      <c r="E277" s="503" t="s">
        <v>464</v>
      </c>
      <c r="F277" s="503"/>
      <c r="G277" s="82"/>
      <c r="H277" s="96"/>
      <c r="I277" s="94"/>
      <c r="J277" s="94"/>
      <c r="K277" s="503" t="s">
        <v>464</v>
      </c>
      <c r="L277" s="503"/>
      <c r="M277" s="116"/>
      <c r="N277" s="84"/>
      <c r="O277" s="84"/>
      <c r="P277" s="84"/>
      <c r="Q277" s="94"/>
      <c r="R277" s="95"/>
    </row>
    <row r="278" customFormat="false" ht="15" hidden="false" customHeight="true" outlineLevel="0" collapsed="false">
      <c r="A278" s="82"/>
      <c r="B278" s="96"/>
      <c r="C278" s="505" t="s">
        <v>465</v>
      </c>
      <c r="D278" s="505"/>
      <c r="E278" s="504" t="s">
        <v>466</v>
      </c>
      <c r="F278" s="504"/>
      <c r="G278" s="82"/>
      <c r="H278" s="96"/>
      <c r="I278" s="505" t="s">
        <v>467</v>
      </c>
      <c r="J278" s="505"/>
      <c r="K278" s="504" t="s">
        <v>466</v>
      </c>
      <c r="L278" s="504"/>
      <c r="M278" s="116"/>
      <c r="N278" s="84"/>
      <c r="O278" s="84"/>
      <c r="P278" s="84"/>
      <c r="Q278" s="94"/>
      <c r="R278" s="95"/>
    </row>
    <row r="279" customFormat="false" ht="15" hidden="false" customHeight="true" outlineLevel="0" collapsed="false">
      <c r="A279" s="82"/>
      <c r="B279" s="96"/>
      <c r="C279" s="22"/>
      <c r="D279" s="22"/>
      <c r="E279" s="94"/>
      <c r="F279" s="95"/>
      <c r="G279" s="82"/>
      <c r="H279" s="96"/>
      <c r="I279" s="22"/>
      <c r="J279" s="22"/>
      <c r="K279" s="94"/>
      <c r="L279" s="95"/>
      <c r="M279" s="111"/>
      <c r="N279" s="85"/>
      <c r="O279" s="85"/>
      <c r="P279" s="85"/>
      <c r="Q279" s="85"/>
      <c r="R279" s="86"/>
    </row>
    <row r="280" customFormat="false" ht="15" hidden="false" customHeight="true" outlineLevel="0" collapsed="false">
      <c r="A280" s="82"/>
      <c r="B280" s="96"/>
      <c r="C280" s="94"/>
      <c r="D280" s="94"/>
      <c r="E280" s="477"/>
      <c r="F280" s="506"/>
      <c r="G280" s="82"/>
      <c r="H280" s="96"/>
      <c r="I280" s="94"/>
      <c r="J280" s="94"/>
      <c r="K280" s="94"/>
      <c r="L280" s="95"/>
      <c r="M280" s="120" t="s">
        <v>185</v>
      </c>
      <c r="N280" s="143"/>
      <c r="O280" s="144" t="s">
        <v>410</v>
      </c>
      <c r="P280" s="144"/>
      <c r="Q280" s="120" t="s">
        <v>187</v>
      </c>
      <c r="R280" s="145"/>
    </row>
    <row r="281" customFormat="false" ht="15" hidden="false" customHeight="true" outlineLevel="0" collapsed="false">
      <c r="A281" s="82"/>
      <c r="B281" s="96"/>
      <c r="C281" s="94"/>
      <c r="D281" s="94"/>
      <c r="E281" s="477"/>
      <c r="F281" s="506"/>
      <c r="G281" s="82"/>
      <c r="H281" s="96"/>
      <c r="I281" s="94"/>
      <c r="J281" s="94"/>
      <c r="K281" s="94"/>
      <c r="L281" s="95"/>
      <c r="M281" s="126" t="s">
        <v>416</v>
      </c>
      <c r="N281" s="177" t="n">
        <v>1.5</v>
      </c>
      <c r="O281" s="148" t="s">
        <v>417</v>
      </c>
      <c r="P281" s="149" t="n">
        <v>1347.5</v>
      </c>
      <c r="Q281" s="126" t="s">
        <v>418</v>
      </c>
      <c r="R281" s="131" t="n">
        <v>1.5</v>
      </c>
    </row>
    <row r="282" customFormat="false" ht="15" hidden="false" customHeight="true" outlineLevel="0" collapsed="false">
      <c r="A282" s="82"/>
      <c r="B282" s="96"/>
      <c r="C282" s="94"/>
      <c r="D282" s="94"/>
      <c r="E282" s="94"/>
      <c r="F282" s="95"/>
      <c r="G282" s="82"/>
      <c r="H282" s="96"/>
      <c r="I282" s="94"/>
      <c r="J282" s="94"/>
      <c r="K282" s="94"/>
      <c r="L282" s="95"/>
      <c r="M282" s="154" t="s">
        <v>419</v>
      </c>
      <c r="N282" s="155"/>
      <c r="O282" s="156" t="s">
        <v>422</v>
      </c>
      <c r="P282" s="156"/>
      <c r="Q282" s="154" t="s">
        <v>421</v>
      </c>
      <c r="R282" s="480"/>
    </row>
    <row r="283" customFormat="false" ht="15" hidden="false" customHeight="true" outlineLevel="0" collapsed="false">
      <c r="A283" s="82"/>
      <c r="B283" s="96"/>
      <c r="C283" s="94"/>
      <c r="D283" s="94"/>
      <c r="E283" s="94"/>
      <c r="F283" s="95"/>
      <c r="G283" s="82"/>
      <c r="H283" s="96"/>
      <c r="I283" s="94"/>
      <c r="J283" s="94"/>
      <c r="K283" s="94"/>
      <c r="L283" s="95"/>
      <c r="M283" s="158" t="s">
        <v>429</v>
      </c>
      <c r="N283" s="159" t="n">
        <v>798.94</v>
      </c>
      <c r="O283" s="160" t="s">
        <v>430</v>
      </c>
      <c r="P283" s="161" t="n">
        <f aca="false">(N283-N281-R283+R281)/P281</f>
        <v>0.0618923933209648</v>
      </c>
      <c r="Q283" s="158" t="s">
        <v>431</v>
      </c>
      <c r="R283" s="481" t="n">
        <v>715.54</v>
      </c>
    </row>
    <row r="284" customFormat="false" ht="15" hidden="false" customHeight="true" outlineLevel="0" collapsed="false">
      <c r="A284" s="82"/>
      <c r="B284" s="96"/>
      <c r="C284" s="94"/>
      <c r="D284" s="94"/>
      <c r="E284" s="94"/>
      <c r="F284" s="95"/>
      <c r="G284" s="82"/>
      <c r="H284" s="96"/>
      <c r="I284" s="94"/>
      <c r="J284" s="94"/>
      <c r="K284" s="94"/>
      <c r="L284" s="95"/>
      <c r="M284" s="482"/>
      <c r="N284" s="483"/>
      <c r="O284" s="484"/>
      <c r="P284" s="484"/>
      <c r="Q284" s="483"/>
      <c r="R284" s="485"/>
    </row>
    <row r="285" customFormat="false" ht="15" hidden="false" customHeight="true" outlineLevel="0" collapsed="false">
      <c r="A285" s="82"/>
      <c r="B285" s="96"/>
      <c r="C285" s="94"/>
      <c r="D285" s="94"/>
      <c r="E285" s="94"/>
      <c r="F285" s="95"/>
      <c r="G285" s="82"/>
      <c r="H285" s="96"/>
      <c r="I285" s="94"/>
      <c r="J285" s="94"/>
      <c r="K285" s="94"/>
      <c r="L285" s="95"/>
      <c r="M285" s="486"/>
      <c r="N285" s="487"/>
      <c r="O285" s="112"/>
      <c r="P285" s="488"/>
      <c r="Q285" s="489"/>
      <c r="R285" s="490"/>
    </row>
    <row r="286" customFormat="false" ht="15" hidden="false" customHeight="true" outlineLevel="0" collapsed="false">
      <c r="A286" s="82"/>
      <c r="B286" s="96"/>
      <c r="C286" s="94"/>
      <c r="D286" s="94"/>
      <c r="E286" s="94"/>
      <c r="F286" s="95"/>
      <c r="G286" s="82"/>
      <c r="H286" s="96"/>
      <c r="I286" s="94"/>
      <c r="J286" s="94"/>
      <c r="K286" s="94"/>
      <c r="L286" s="95"/>
      <c r="M286" s="116"/>
      <c r="N286" s="491"/>
      <c r="O286" s="94"/>
      <c r="P286" s="94"/>
      <c r="Q286" s="491"/>
      <c r="R286" s="492"/>
    </row>
    <row r="287" customFormat="false" ht="15" hidden="false" customHeight="true" outlineLevel="0" collapsed="false">
      <c r="A287" s="82"/>
      <c r="B287" s="96"/>
      <c r="C287" s="94"/>
      <c r="D287" s="94"/>
      <c r="E287" s="94"/>
      <c r="F287" s="95"/>
      <c r="G287" s="82"/>
      <c r="H287" s="96"/>
      <c r="I287" s="94"/>
      <c r="J287" s="94"/>
      <c r="K287" s="94"/>
      <c r="L287" s="95"/>
      <c r="M287" s="104"/>
      <c r="N287" s="493"/>
      <c r="O287" s="112"/>
      <c r="P287" s="494"/>
      <c r="Q287" s="105"/>
      <c r="R287" s="495"/>
    </row>
    <row r="288" customFormat="false" ht="15" hidden="false" customHeight="true" outlineLevel="0" collapsed="false">
      <c r="A288" s="82"/>
      <c r="B288" s="96"/>
      <c r="C288" s="94"/>
      <c r="D288" s="94"/>
      <c r="E288" s="94"/>
      <c r="F288" s="95"/>
      <c r="G288" s="82"/>
      <c r="H288" s="96"/>
      <c r="I288" s="94"/>
      <c r="J288" s="94"/>
      <c r="K288" s="94"/>
      <c r="L288" s="95"/>
      <c r="M288" s="37"/>
      <c r="N288" s="68"/>
      <c r="O288" s="83"/>
      <c r="P288" s="83"/>
      <c r="Q288" s="68"/>
      <c r="R288" s="119"/>
    </row>
    <row r="289" customFormat="false" ht="15" hidden="false" customHeight="true" outlineLevel="0" collapsed="false">
      <c r="A289" s="82"/>
      <c r="B289" s="96"/>
      <c r="C289" s="94"/>
      <c r="D289" s="94"/>
      <c r="E289" s="94"/>
      <c r="F289" s="95"/>
      <c r="G289" s="82"/>
      <c r="H289" s="96"/>
      <c r="I289" s="94"/>
      <c r="J289" s="94"/>
      <c r="K289" s="94"/>
      <c r="L289" s="95"/>
      <c r="M289" s="486"/>
      <c r="N289" s="487"/>
      <c r="O289" s="112"/>
      <c r="P289" s="488"/>
      <c r="Q289" s="489"/>
      <c r="R289" s="490"/>
    </row>
    <row r="290" customFormat="false" ht="15" hidden="false" customHeight="true" outlineLevel="0" collapsed="false">
      <c r="A290" s="501" t="s">
        <v>468</v>
      </c>
      <c r="B290" s="501"/>
      <c r="C290" s="94"/>
      <c r="D290" s="94"/>
      <c r="E290" s="502" t="s">
        <v>469</v>
      </c>
      <c r="F290" s="502"/>
      <c r="G290" s="501" t="s">
        <v>470</v>
      </c>
      <c r="H290" s="501"/>
      <c r="I290" s="94"/>
      <c r="J290" s="94"/>
      <c r="K290" s="502" t="s">
        <v>471</v>
      </c>
      <c r="L290" s="502"/>
      <c r="M290" s="116"/>
      <c r="N290" s="491"/>
      <c r="O290" s="94"/>
      <c r="P290" s="94"/>
      <c r="Q290" s="491"/>
      <c r="R290" s="492"/>
    </row>
    <row r="291" customFormat="false" ht="15" hidden="false" customHeight="true" outlineLevel="0" collapsed="false">
      <c r="A291" s="501"/>
      <c r="B291" s="501"/>
      <c r="C291" s="94"/>
      <c r="D291" s="94"/>
      <c r="E291" s="502"/>
      <c r="F291" s="502"/>
      <c r="G291" s="501"/>
      <c r="H291" s="501"/>
      <c r="I291" s="94"/>
      <c r="J291" s="94"/>
      <c r="K291" s="502"/>
      <c r="L291" s="502"/>
      <c r="M291" s="104"/>
      <c r="N291" s="493"/>
      <c r="O291" s="112"/>
      <c r="P291" s="497"/>
      <c r="Q291" s="105"/>
      <c r="R291" s="495"/>
    </row>
    <row r="292" customFormat="false" ht="15" hidden="false" customHeight="true" outlineLevel="0" collapsed="false">
      <c r="A292" s="501"/>
      <c r="B292" s="501"/>
      <c r="C292" s="94"/>
      <c r="D292" s="94"/>
      <c r="E292" s="502"/>
      <c r="F292" s="502"/>
      <c r="G292" s="501"/>
      <c r="H292" s="501"/>
      <c r="I292" s="94"/>
      <c r="J292" s="94"/>
      <c r="K292" s="502"/>
      <c r="L292" s="502"/>
      <c r="M292" s="82"/>
      <c r="N292" s="96"/>
      <c r="O292" s="94"/>
      <c r="P292" s="94"/>
      <c r="Q292" s="94"/>
      <c r="R292" s="95"/>
    </row>
    <row r="293" customFormat="false" ht="15" hidden="false" customHeight="true" outlineLevel="0" collapsed="false">
      <c r="A293" s="501"/>
      <c r="B293" s="501"/>
      <c r="C293" s="94"/>
      <c r="D293" s="94"/>
      <c r="E293" s="502"/>
      <c r="F293" s="502"/>
      <c r="G293" s="501"/>
      <c r="H293" s="501"/>
      <c r="I293" s="94"/>
      <c r="J293" s="94"/>
      <c r="K293" s="502"/>
      <c r="L293" s="502"/>
      <c r="M293" s="82"/>
      <c r="N293" s="96"/>
      <c r="O293" s="94"/>
      <c r="P293" s="94"/>
      <c r="Q293" s="94"/>
      <c r="R293" s="95"/>
    </row>
    <row r="294" customFormat="false" ht="15" hidden="false" customHeight="true" outlineLevel="0" collapsed="false">
      <c r="A294" s="501"/>
      <c r="B294" s="501"/>
      <c r="C294" s="84"/>
      <c r="D294" s="84"/>
      <c r="E294" s="502"/>
      <c r="F294" s="502"/>
      <c r="G294" s="501"/>
      <c r="H294" s="501"/>
      <c r="I294" s="84"/>
      <c r="J294" s="84"/>
      <c r="K294" s="502"/>
      <c r="L294" s="502"/>
      <c r="M294" s="116"/>
      <c r="N294" s="84"/>
      <c r="O294" s="84"/>
      <c r="P294" s="84"/>
      <c r="Q294" s="94"/>
      <c r="R294" s="95"/>
    </row>
    <row r="295" customFormat="false" ht="15" hidden="false" customHeight="true" outlineLevel="0" collapsed="false">
      <c r="A295" s="501"/>
      <c r="B295" s="501"/>
      <c r="C295" s="84"/>
      <c r="D295" s="84"/>
      <c r="E295" s="502"/>
      <c r="F295" s="502"/>
      <c r="G295" s="501"/>
      <c r="H295" s="501"/>
      <c r="I295" s="84"/>
      <c r="J295" s="84"/>
      <c r="K295" s="502"/>
      <c r="L295" s="502"/>
      <c r="M295" s="116"/>
      <c r="N295" s="84"/>
      <c r="O295" s="84"/>
      <c r="P295" s="84"/>
      <c r="Q295" s="94"/>
      <c r="R295" s="95"/>
    </row>
    <row r="296" customFormat="false" ht="15" hidden="false" customHeight="true" outlineLevel="0" collapsed="false">
      <c r="A296" s="501"/>
      <c r="B296" s="501"/>
      <c r="C296" s="84"/>
      <c r="D296" s="84"/>
      <c r="E296" s="502"/>
      <c r="F296" s="502"/>
      <c r="G296" s="501"/>
      <c r="H296" s="501"/>
      <c r="I296" s="84"/>
      <c r="J296" s="84"/>
      <c r="K296" s="502"/>
      <c r="L296" s="502"/>
      <c r="M296" s="116"/>
      <c r="N296" s="84"/>
      <c r="O296" s="84"/>
      <c r="P296" s="84"/>
      <c r="Q296" s="94"/>
      <c r="R296" s="95"/>
    </row>
    <row r="297" customFormat="false" ht="15" hidden="false" customHeight="true" outlineLevel="0" collapsed="false">
      <c r="A297" s="498"/>
      <c r="B297" s="499"/>
      <c r="C297" s="499"/>
      <c r="D297" s="499"/>
      <c r="E297" s="499"/>
      <c r="F297" s="500"/>
      <c r="G297" s="498"/>
      <c r="H297" s="499"/>
      <c r="I297" s="499"/>
      <c r="J297" s="499"/>
      <c r="K297" s="499"/>
      <c r="L297" s="500"/>
      <c r="M297" s="498"/>
      <c r="N297" s="499"/>
      <c r="O297" s="499"/>
      <c r="P297" s="499"/>
      <c r="Q297" s="499"/>
      <c r="R297" s="500"/>
    </row>
    <row r="298" customFormat="false" ht="15" hidden="false" customHeight="true" outlineLevel="0" collapsed="false">
      <c r="A298" s="32" t="s">
        <v>22</v>
      </c>
      <c r="B298" s="39" t="n">
        <v>1</v>
      </c>
      <c r="C298" s="34" t="s">
        <v>23</v>
      </c>
      <c r="D298" s="35" t="str">
        <f aca="false">VLOOKUP(B298,inter,2,0)</f>
        <v>+ 1 an</v>
      </c>
      <c r="E298" s="34" t="s">
        <v>24</v>
      </c>
      <c r="F298" s="36" t="str">
        <f aca="false">VLOOKUP(B298,surv,3,0)</f>
        <v>Annuelle</v>
      </c>
      <c r="G298" s="32" t="s">
        <v>22</v>
      </c>
      <c r="H298" s="39" t="n">
        <v>2</v>
      </c>
      <c r="I298" s="34" t="s">
        <v>23</v>
      </c>
      <c r="J298" s="35" t="str">
        <f aca="false">VLOOKUP(H298,inter,2,0)</f>
        <v>&lt; 1 an</v>
      </c>
      <c r="K298" s="34" t="s">
        <v>24</v>
      </c>
      <c r="L298" s="36" t="str">
        <f aca="false">VLOOKUP(H298,surv,3,0)</f>
        <v>Mensuelle</v>
      </c>
      <c r="M298" s="32" t="s">
        <v>22</v>
      </c>
      <c r="N298" s="39" t="n">
        <v>2</v>
      </c>
      <c r="O298" s="34" t="s">
        <v>23</v>
      </c>
      <c r="P298" s="35" t="str">
        <f aca="false">VLOOKUP(N298,inter,2,0)</f>
        <v>&lt; 1 an</v>
      </c>
      <c r="Q298" s="34" t="s">
        <v>24</v>
      </c>
      <c r="R298" s="36" t="str">
        <f aca="false">VLOOKUP(N298,surv,3,0)</f>
        <v>Mensuelle</v>
      </c>
    </row>
    <row r="299" customFormat="false" ht="15" hidden="false" customHeight="true" outlineLevel="0" collapsed="false">
      <c r="A299" s="37" t="s">
        <v>205</v>
      </c>
      <c r="B299" s="30" t="s">
        <v>472</v>
      </c>
      <c r="C299" s="30"/>
      <c r="D299" s="30"/>
      <c r="E299" s="30"/>
      <c r="F299" s="30"/>
      <c r="G299" s="37" t="s">
        <v>205</v>
      </c>
      <c r="H299" s="48" t="s">
        <v>473</v>
      </c>
      <c r="I299" s="48"/>
      <c r="J299" s="48"/>
      <c r="K299" s="48"/>
      <c r="L299" s="48"/>
      <c r="M299" s="37" t="s">
        <v>205</v>
      </c>
      <c r="N299" s="50" t="s">
        <v>474</v>
      </c>
      <c r="O299" s="50"/>
      <c r="P299" s="50"/>
      <c r="Q299" s="50"/>
      <c r="R299" s="50"/>
    </row>
    <row r="300" customFormat="false" ht="15" hidden="false" customHeight="true" outlineLevel="0" collapsed="false">
      <c r="A300" s="38"/>
      <c r="B300" s="30"/>
      <c r="C300" s="30"/>
      <c r="D300" s="30"/>
      <c r="E300" s="30"/>
      <c r="F300" s="30"/>
      <c r="G300" s="38"/>
      <c r="H300" s="48"/>
      <c r="I300" s="48"/>
      <c r="J300" s="48"/>
      <c r="K300" s="48"/>
      <c r="L300" s="48"/>
      <c r="M300" s="38"/>
      <c r="N300" s="50"/>
      <c r="O300" s="50"/>
      <c r="P300" s="50"/>
      <c r="Q300" s="50"/>
      <c r="R300" s="50"/>
    </row>
  </sheetData>
  <mergeCells count="509">
    <mergeCell ref="A1:D1"/>
    <mergeCell ref="E1:F1"/>
    <mergeCell ref="G1:J1"/>
    <mergeCell ref="K1:L1"/>
    <mergeCell ref="M1:P1"/>
    <mergeCell ref="Q1:R1"/>
    <mergeCell ref="S1:V1"/>
    <mergeCell ref="W1:X1"/>
    <mergeCell ref="A2:D2"/>
    <mergeCell ref="G2:J2"/>
    <mergeCell ref="M2:P2"/>
    <mergeCell ref="S2:V2"/>
    <mergeCell ref="A3:B4"/>
    <mergeCell ref="D3:F4"/>
    <mergeCell ref="G3:H4"/>
    <mergeCell ref="J3:L4"/>
    <mergeCell ref="M3:N4"/>
    <mergeCell ref="P3:R4"/>
    <mergeCell ref="S3:T4"/>
    <mergeCell ref="V3:X4"/>
    <mergeCell ref="A5:B5"/>
    <mergeCell ref="D5:F5"/>
    <mergeCell ref="G5:H5"/>
    <mergeCell ref="J5:L5"/>
    <mergeCell ref="M5:N5"/>
    <mergeCell ref="P5:R5"/>
    <mergeCell ref="S5:T5"/>
    <mergeCell ref="V5:X5"/>
    <mergeCell ref="A6:B6"/>
    <mergeCell ref="C6:F7"/>
    <mergeCell ref="G6:H6"/>
    <mergeCell ref="I6:L7"/>
    <mergeCell ref="M6:N6"/>
    <mergeCell ref="O6:R7"/>
    <mergeCell ref="S6:T6"/>
    <mergeCell ref="U6:X7"/>
    <mergeCell ref="A7:B7"/>
    <mergeCell ref="G7:H7"/>
    <mergeCell ref="M7:N7"/>
    <mergeCell ref="S7:T7"/>
    <mergeCell ref="A8:B8"/>
    <mergeCell ref="C8:D9"/>
    <mergeCell ref="F8:F9"/>
    <mergeCell ref="G8:H8"/>
    <mergeCell ref="I8:J9"/>
    <mergeCell ref="L8:L9"/>
    <mergeCell ref="M8:N8"/>
    <mergeCell ref="O8:P9"/>
    <mergeCell ref="R8:R9"/>
    <mergeCell ref="S8:T8"/>
    <mergeCell ref="U8:V9"/>
    <mergeCell ref="X8:X9"/>
    <mergeCell ref="A9:B9"/>
    <mergeCell ref="G9:H9"/>
    <mergeCell ref="M9:N9"/>
    <mergeCell ref="S9:T9"/>
    <mergeCell ref="A10:F10"/>
    <mergeCell ref="G10:L10"/>
    <mergeCell ref="M10:R10"/>
    <mergeCell ref="S10:X10"/>
    <mergeCell ref="Y10:AD10"/>
    <mergeCell ref="E35:F35"/>
    <mergeCell ref="K35:L35"/>
    <mergeCell ref="O36:P36"/>
    <mergeCell ref="D38:D43"/>
    <mergeCell ref="J38:J43"/>
    <mergeCell ref="O38:P38"/>
    <mergeCell ref="O40:P40"/>
    <mergeCell ref="E44:E46"/>
    <mergeCell ref="K44:K46"/>
    <mergeCell ref="O44:P44"/>
    <mergeCell ref="O46:P46"/>
    <mergeCell ref="B49:F50"/>
    <mergeCell ref="H49:L50"/>
    <mergeCell ref="N49:R50"/>
    <mergeCell ref="A51:D51"/>
    <mergeCell ref="E51:F51"/>
    <mergeCell ref="G51:J51"/>
    <mergeCell ref="K51:L51"/>
    <mergeCell ref="M51:P51"/>
    <mergeCell ref="Q51:R51"/>
    <mergeCell ref="S51:V51"/>
    <mergeCell ref="W51:X51"/>
    <mergeCell ref="A52:D52"/>
    <mergeCell ref="G52:J52"/>
    <mergeCell ref="M52:P52"/>
    <mergeCell ref="S52:V52"/>
    <mergeCell ref="A53:B54"/>
    <mergeCell ref="D53:F54"/>
    <mergeCell ref="G53:H54"/>
    <mergeCell ref="J53:L54"/>
    <mergeCell ref="M53:N54"/>
    <mergeCell ref="P53:R54"/>
    <mergeCell ref="S53:T54"/>
    <mergeCell ref="V53:X54"/>
    <mergeCell ref="A55:B55"/>
    <mergeCell ref="D55:F55"/>
    <mergeCell ref="G55:H55"/>
    <mergeCell ref="J55:L55"/>
    <mergeCell ref="M55:N55"/>
    <mergeCell ref="P55:R55"/>
    <mergeCell ref="S55:T55"/>
    <mergeCell ref="V55:X55"/>
    <mergeCell ref="A56:B56"/>
    <mergeCell ref="C56:F57"/>
    <mergeCell ref="G56:H56"/>
    <mergeCell ref="I56:L57"/>
    <mergeCell ref="M56:N56"/>
    <mergeCell ref="O56:R57"/>
    <mergeCell ref="S56:T56"/>
    <mergeCell ref="U56:X57"/>
    <mergeCell ref="A57:B57"/>
    <mergeCell ref="G57:H57"/>
    <mergeCell ref="M57:N57"/>
    <mergeCell ref="S57:T57"/>
    <mergeCell ref="A58:B58"/>
    <mergeCell ref="C58:D59"/>
    <mergeCell ref="F58:F59"/>
    <mergeCell ref="G58:H58"/>
    <mergeCell ref="I58:J59"/>
    <mergeCell ref="L58:L59"/>
    <mergeCell ref="M58:N58"/>
    <mergeCell ref="O58:P59"/>
    <mergeCell ref="R58:R59"/>
    <mergeCell ref="S58:T58"/>
    <mergeCell ref="U58:V59"/>
    <mergeCell ref="X58:X59"/>
    <mergeCell ref="A59:B59"/>
    <mergeCell ref="G59:H59"/>
    <mergeCell ref="M59:N59"/>
    <mergeCell ref="S59:T59"/>
    <mergeCell ref="A60:F60"/>
    <mergeCell ref="G60:L60"/>
    <mergeCell ref="M60:R60"/>
    <mergeCell ref="S60:X60"/>
    <mergeCell ref="E61:F61"/>
    <mergeCell ref="K61:L61"/>
    <mergeCell ref="Q61:R61"/>
    <mergeCell ref="M67:O67"/>
    <mergeCell ref="M68:O68"/>
    <mergeCell ref="M69:O69"/>
    <mergeCell ref="M70:O70"/>
    <mergeCell ref="A75:C75"/>
    <mergeCell ref="G75:I75"/>
    <mergeCell ref="A76:C76"/>
    <mergeCell ref="G76:I76"/>
    <mergeCell ref="A77:C77"/>
    <mergeCell ref="G77:I77"/>
    <mergeCell ref="A78:C78"/>
    <mergeCell ref="G78:I78"/>
    <mergeCell ref="M79:R79"/>
    <mergeCell ref="Q80:R80"/>
    <mergeCell ref="M86:O86"/>
    <mergeCell ref="M87:O87"/>
    <mergeCell ref="B99:F100"/>
    <mergeCell ref="H99:L100"/>
    <mergeCell ref="N99:R100"/>
    <mergeCell ref="T99:X100"/>
    <mergeCell ref="A101:D101"/>
    <mergeCell ref="E101:F101"/>
    <mergeCell ref="G101:J101"/>
    <mergeCell ref="K101:L101"/>
    <mergeCell ref="M101:P101"/>
    <mergeCell ref="Q101:R101"/>
    <mergeCell ref="S101:V101"/>
    <mergeCell ref="W101:X101"/>
    <mergeCell ref="A102:D102"/>
    <mergeCell ref="G102:J102"/>
    <mergeCell ref="M102:P102"/>
    <mergeCell ref="S102:V102"/>
    <mergeCell ref="A103:B104"/>
    <mergeCell ref="D103:F104"/>
    <mergeCell ref="G103:H104"/>
    <mergeCell ref="J103:L104"/>
    <mergeCell ref="M103:N104"/>
    <mergeCell ref="P103:R104"/>
    <mergeCell ref="S103:T104"/>
    <mergeCell ref="V103:X104"/>
    <mergeCell ref="A105:B105"/>
    <mergeCell ref="D105:F105"/>
    <mergeCell ref="G105:H105"/>
    <mergeCell ref="J105:L105"/>
    <mergeCell ref="M105:N105"/>
    <mergeCell ref="P105:R105"/>
    <mergeCell ref="S105:T105"/>
    <mergeCell ref="V105:X105"/>
    <mergeCell ref="A106:B106"/>
    <mergeCell ref="C106:F107"/>
    <mergeCell ref="G106:H106"/>
    <mergeCell ref="I106:L107"/>
    <mergeCell ref="M106:N106"/>
    <mergeCell ref="O106:R107"/>
    <mergeCell ref="S106:T106"/>
    <mergeCell ref="U106:X107"/>
    <mergeCell ref="A107:B107"/>
    <mergeCell ref="G107:H107"/>
    <mergeCell ref="M107:N107"/>
    <mergeCell ref="S107:T107"/>
    <mergeCell ref="A108:B108"/>
    <mergeCell ref="C108:D109"/>
    <mergeCell ref="F108:F109"/>
    <mergeCell ref="G108:H108"/>
    <mergeCell ref="I108:J109"/>
    <mergeCell ref="L108:L109"/>
    <mergeCell ref="M108:N108"/>
    <mergeCell ref="O108:P109"/>
    <mergeCell ref="R108:R109"/>
    <mergeCell ref="S108:T108"/>
    <mergeCell ref="U108:V109"/>
    <mergeCell ref="X108:X109"/>
    <mergeCell ref="A109:B109"/>
    <mergeCell ref="G109:H109"/>
    <mergeCell ref="M109:N109"/>
    <mergeCell ref="S109:T109"/>
    <mergeCell ref="A110:F110"/>
    <mergeCell ref="G110:L110"/>
    <mergeCell ref="M110:P110"/>
    <mergeCell ref="Q110:R110"/>
    <mergeCell ref="S110:X110"/>
    <mergeCell ref="A111:D111"/>
    <mergeCell ref="E111:F111"/>
    <mergeCell ref="G111:J111"/>
    <mergeCell ref="K111:L111"/>
    <mergeCell ref="S111:X111"/>
    <mergeCell ref="A112:B112"/>
    <mergeCell ref="G112:H112"/>
    <mergeCell ref="Q112:R114"/>
    <mergeCell ref="S112:X112"/>
    <mergeCell ref="A113:B113"/>
    <mergeCell ref="G113:H113"/>
    <mergeCell ref="S113:X113"/>
    <mergeCell ref="A114:B114"/>
    <mergeCell ref="G114:H114"/>
    <mergeCell ref="S114:X114"/>
    <mergeCell ref="A115:B115"/>
    <mergeCell ref="G115:H115"/>
    <mergeCell ref="S115:X115"/>
    <mergeCell ref="A116:B116"/>
    <mergeCell ref="G116:H116"/>
    <mergeCell ref="S116:X116"/>
    <mergeCell ref="A117:B117"/>
    <mergeCell ref="G117:H117"/>
    <mergeCell ref="S117:X117"/>
    <mergeCell ref="A118:B118"/>
    <mergeCell ref="G118:H118"/>
    <mergeCell ref="S118:X118"/>
    <mergeCell ref="A119:B119"/>
    <mergeCell ref="G119:H119"/>
    <mergeCell ref="S119:X119"/>
    <mergeCell ref="A120:B120"/>
    <mergeCell ref="G120:H120"/>
    <mergeCell ref="S120:X120"/>
    <mergeCell ref="A121:D121"/>
    <mergeCell ref="G121:J121"/>
    <mergeCell ref="S121:X121"/>
    <mergeCell ref="A122:B122"/>
    <mergeCell ref="G122:H122"/>
    <mergeCell ref="Q122:R122"/>
    <mergeCell ref="S122:X122"/>
    <mergeCell ref="A123:B123"/>
    <mergeCell ref="G123:H123"/>
    <mergeCell ref="S123:X123"/>
    <mergeCell ref="A124:B124"/>
    <mergeCell ref="G124:H124"/>
    <mergeCell ref="M124:P124"/>
    <mergeCell ref="Q124:R125"/>
    <mergeCell ref="S124:X124"/>
    <mergeCell ref="A125:B125"/>
    <mergeCell ref="G125:H125"/>
    <mergeCell ref="S125:X125"/>
    <mergeCell ref="A126:B126"/>
    <mergeCell ref="G126:H126"/>
    <mergeCell ref="S126:X126"/>
    <mergeCell ref="A127:D127"/>
    <mergeCell ref="S127:X127"/>
    <mergeCell ref="S128:X128"/>
    <mergeCell ref="S129:X129"/>
    <mergeCell ref="S130:X130"/>
    <mergeCell ref="S131:X131"/>
    <mergeCell ref="S132:X132"/>
    <mergeCell ref="S133:X133"/>
    <mergeCell ref="M134:P134"/>
    <mergeCell ref="S134:X134"/>
    <mergeCell ref="Q135:R136"/>
    <mergeCell ref="S135:X135"/>
    <mergeCell ref="S136:X136"/>
    <mergeCell ref="Q137:R138"/>
    <mergeCell ref="S137:X137"/>
    <mergeCell ref="S138:X138"/>
    <mergeCell ref="S139:X139"/>
    <mergeCell ref="S140:X140"/>
    <mergeCell ref="M141:P141"/>
    <mergeCell ref="S141:X141"/>
    <mergeCell ref="S142:X142"/>
    <mergeCell ref="S143:X143"/>
    <mergeCell ref="M144:P144"/>
    <mergeCell ref="S144:X144"/>
    <mergeCell ref="S145:X145"/>
    <mergeCell ref="S146:X146"/>
    <mergeCell ref="S147:X147"/>
    <mergeCell ref="N148:R150"/>
    <mergeCell ref="S148:X148"/>
    <mergeCell ref="B149:F150"/>
    <mergeCell ref="H149:L150"/>
    <mergeCell ref="S149:X149"/>
    <mergeCell ref="A151:D151"/>
    <mergeCell ref="E151:F151"/>
    <mergeCell ref="G151:J151"/>
    <mergeCell ref="K151:L151"/>
    <mergeCell ref="M151:P151"/>
    <mergeCell ref="Q151:R151"/>
    <mergeCell ref="A152:D152"/>
    <mergeCell ref="G152:J152"/>
    <mergeCell ref="M152:P152"/>
    <mergeCell ref="A153:B154"/>
    <mergeCell ref="D153:F154"/>
    <mergeCell ref="G153:H154"/>
    <mergeCell ref="J153:L154"/>
    <mergeCell ref="M153:N154"/>
    <mergeCell ref="P153:R154"/>
    <mergeCell ref="A155:B155"/>
    <mergeCell ref="D155:F155"/>
    <mergeCell ref="G155:H155"/>
    <mergeCell ref="J155:L155"/>
    <mergeCell ref="M155:N155"/>
    <mergeCell ref="P155:R155"/>
    <mergeCell ref="A156:B156"/>
    <mergeCell ref="C156:F157"/>
    <mergeCell ref="G156:H156"/>
    <mergeCell ref="I156:L157"/>
    <mergeCell ref="M156:N156"/>
    <mergeCell ref="O156:R157"/>
    <mergeCell ref="A157:B157"/>
    <mergeCell ref="G157:H157"/>
    <mergeCell ref="M157:N157"/>
    <mergeCell ref="A158:B158"/>
    <mergeCell ref="C158:D159"/>
    <mergeCell ref="F158:F159"/>
    <mergeCell ref="G158:H158"/>
    <mergeCell ref="I158:J159"/>
    <mergeCell ref="L158:L159"/>
    <mergeCell ref="M158:N158"/>
    <mergeCell ref="O158:P159"/>
    <mergeCell ref="R158:R159"/>
    <mergeCell ref="A159:B159"/>
    <mergeCell ref="G159:H159"/>
    <mergeCell ref="M159:N159"/>
    <mergeCell ref="A160:F160"/>
    <mergeCell ref="G160:L160"/>
    <mergeCell ref="M160:R160"/>
    <mergeCell ref="A161:C161"/>
    <mergeCell ref="D161:F161"/>
    <mergeCell ref="G161:I161"/>
    <mergeCell ref="J161:L161"/>
    <mergeCell ref="M161:R161"/>
    <mergeCell ref="O162:O163"/>
    <mergeCell ref="M166:N166"/>
    <mergeCell ref="D169:F169"/>
    <mergeCell ref="J169:L169"/>
    <mergeCell ref="M175:N175"/>
    <mergeCell ref="M178:M179"/>
    <mergeCell ref="M181:N181"/>
    <mergeCell ref="M183:N183"/>
    <mergeCell ref="M192:R192"/>
    <mergeCell ref="M193:R195"/>
    <mergeCell ref="N196:O196"/>
    <mergeCell ref="Q196:R196"/>
    <mergeCell ref="E197:F197"/>
    <mergeCell ref="K197:L197"/>
    <mergeCell ref="B199:F200"/>
    <mergeCell ref="H199:L200"/>
    <mergeCell ref="A201:D201"/>
    <mergeCell ref="E201:F201"/>
    <mergeCell ref="G201:J201"/>
    <mergeCell ref="K201:L201"/>
    <mergeCell ref="M201:P201"/>
    <mergeCell ref="Q201:R201"/>
    <mergeCell ref="A202:D202"/>
    <mergeCell ref="G202:J202"/>
    <mergeCell ref="M202:P202"/>
    <mergeCell ref="A203:B204"/>
    <mergeCell ref="D203:F204"/>
    <mergeCell ref="G203:H204"/>
    <mergeCell ref="J203:L204"/>
    <mergeCell ref="M203:N204"/>
    <mergeCell ref="P203:R204"/>
    <mergeCell ref="A205:B205"/>
    <mergeCell ref="D205:F205"/>
    <mergeCell ref="G205:H205"/>
    <mergeCell ref="J205:L205"/>
    <mergeCell ref="M205:N205"/>
    <mergeCell ref="P205:R205"/>
    <mergeCell ref="A206:B206"/>
    <mergeCell ref="C206:F207"/>
    <mergeCell ref="G206:H206"/>
    <mergeCell ref="I206:L207"/>
    <mergeCell ref="M206:N206"/>
    <mergeCell ref="O206:R207"/>
    <mergeCell ref="A207:B207"/>
    <mergeCell ref="G207:H207"/>
    <mergeCell ref="M207:N207"/>
    <mergeCell ref="A208:B208"/>
    <mergeCell ref="C208:D209"/>
    <mergeCell ref="F208:F209"/>
    <mergeCell ref="G208:H208"/>
    <mergeCell ref="I208:J209"/>
    <mergeCell ref="L208:L209"/>
    <mergeCell ref="M208:N208"/>
    <mergeCell ref="O208:P209"/>
    <mergeCell ref="R208:R209"/>
    <mergeCell ref="A209:B209"/>
    <mergeCell ref="G209:H209"/>
    <mergeCell ref="M209:N209"/>
    <mergeCell ref="A210:F210"/>
    <mergeCell ref="G210:L210"/>
    <mergeCell ref="M210:R210"/>
    <mergeCell ref="C230:D230"/>
    <mergeCell ref="I230:J230"/>
    <mergeCell ref="O230:P230"/>
    <mergeCell ref="C232:D232"/>
    <mergeCell ref="I232:J232"/>
    <mergeCell ref="O232:P232"/>
    <mergeCell ref="C234:D234"/>
    <mergeCell ref="I234:J234"/>
    <mergeCell ref="O234:P234"/>
    <mergeCell ref="C236:D236"/>
    <mergeCell ref="I236:J236"/>
    <mergeCell ref="O236:P236"/>
    <mergeCell ref="C238:D238"/>
    <mergeCell ref="I238:J238"/>
    <mergeCell ref="O238:P238"/>
    <mergeCell ref="C240:D240"/>
    <mergeCell ref="I240:J240"/>
    <mergeCell ref="O240:P240"/>
    <mergeCell ref="B249:F250"/>
    <mergeCell ref="H249:L250"/>
    <mergeCell ref="N249:R250"/>
    <mergeCell ref="A251:D251"/>
    <mergeCell ref="E251:F251"/>
    <mergeCell ref="G251:J251"/>
    <mergeCell ref="K251:L251"/>
    <mergeCell ref="M251:P251"/>
    <mergeCell ref="Q251:R251"/>
    <mergeCell ref="A252:D252"/>
    <mergeCell ref="G252:J252"/>
    <mergeCell ref="M252:P252"/>
    <mergeCell ref="A253:B254"/>
    <mergeCell ref="D253:F254"/>
    <mergeCell ref="G253:H254"/>
    <mergeCell ref="J253:L254"/>
    <mergeCell ref="M253:N254"/>
    <mergeCell ref="P253:R254"/>
    <mergeCell ref="A255:B255"/>
    <mergeCell ref="D255:F255"/>
    <mergeCell ref="G255:H255"/>
    <mergeCell ref="J255:L255"/>
    <mergeCell ref="M255:N255"/>
    <mergeCell ref="P255:R255"/>
    <mergeCell ref="A256:B256"/>
    <mergeCell ref="C256:F257"/>
    <mergeCell ref="G256:H256"/>
    <mergeCell ref="I256:L257"/>
    <mergeCell ref="M256:N256"/>
    <mergeCell ref="O256:R257"/>
    <mergeCell ref="A257:B257"/>
    <mergeCell ref="G257:H257"/>
    <mergeCell ref="M257:N257"/>
    <mergeCell ref="A258:B258"/>
    <mergeCell ref="C258:D259"/>
    <mergeCell ref="F258:F259"/>
    <mergeCell ref="G258:H258"/>
    <mergeCell ref="I258:J259"/>
    <mergeCell ref="L258:L259"/>
    <mergeCell ref="M258:N258"/>
    <mergeCell ref="O258:P259"/>
    <mergeCell ref="R258:R259"/>
    <mergeCell ref="A259:B259"/>
    <mergeCell ref="G259:H259"/>
    <mergeCell ref="M259:N259"/>
    <mergeCell ref="A260:F260"/>
    <mergeCell ref="G260:L260"/>
    <mergeCell ref="M260:R260"/>
    <mergeCell ref="A261:B267"/>
    <mergeCell ref="E261:F267"/>
    <mergeCell ref="G261:H267"/>
    <mergeCell ref="K261:L267"/>
    <mergeCell ref="E275:F275"/>
    <mergeCell ref="K275:L275"/>
    <mergeCell ref="E276:F276"/>
    <mergeCell ref="K276:L276"/>
    <mergeCell ref="E277:F277"/>
    <mergeCell ref="K277:L277"/>
    <mergeCell ref="C278:D278"/>
    <mergeCell ref="E278:F278"/>
    <mergeCell ref="I278:J278"/>
    <mergeCell ref="K278:L278"/>
    <mergeCell ref="O280:P280"/>
    <mergeCell ref="O282:P282"/>
    <mergeCell ref="O284:P284"/>
    <mergeCell ref="O286:P286"/>
    <mergeCell ref="O288:P288"/>
    <mergeCell ref="A290:B296"/>
    <mergeCell ref="E290:F296"/>
    <mergeCell ref="G290:H296"/>
    <mergeCell ref="K290:L296"/>
    <mergeCell ref="O290:P290"/>
    <mergeCell ref="B299:F300"/>
    <mergeCell ref="H299:L300"/>
    <mergeCell ref="N299:R300"/>
  </mergeCells>
  <conditionalFormatting sqref="B148">
    <cfRule type="iconSet" priority="2">
      <iconSet iconSet="4TrafficLights" reverse="1">
        <cfvo type="percent" val="0"/>
        <cfvo type="num" val="2"/>
        <cfvo type="num" val="3"/>
        <cfvo type="num" val="4"/>
      </iconSet>
    </cfRule>
  </conditionalFormatting>
  <conditionalFormatting sqref="B190">
    <cfRule type="iconSet" priority="3">
      <iconSet iconSet="4TrafficLights" reverse="1">
        <cfvo type="percent" val="0"/>
        <cfvo type="num" val="2"/>
        <cfvo type="num" val="3"/>
        <cfvo type="num" val="4"/>
      </iconSet>
    </cfRule>
  </conditionalFormatting>
  <conditionalFormatting sqref="B98">
    <cfRule type="iconSet" priority="4">
      <iconSet iconSet="4TrafficLights" reverse="1">
        <cfvo type="percent" val="0"/>
        <cfvo type="num" val="2"/>
        <cfvo type="num" val="3"/>
        <cfvo type="num" val="4"/>
      </iconSet>
    </cfRule>
  </conditionalFormatting>
  <conditionalFormatting sqref="H98">
    <cfRule type="iconSet" priority="5">
      <iconSet iconSet="4TrafficLights" reverse="1">
        <cfvo type="percent" val="0"/>
        <cfvo type="num" val="2"/>
        <cfvo type="num" val="3"/>
        <cfvo type="num" val="4"/>
      </iconSet>
    </cfRule>
  </conditionalFormatting>
  <conditionalFormatting sqref="H148">
    <cfRule type="iconSet" priority="6">
      <iconSet iconSet="4TrafficLights" reverse="1">
        <cfvo type="percent" val="0"/>
        <cfvo type="num" val="2"/>
        <cfvo type="num" val="3"/>
        <cfvo type="num" val="4"/>
      </iconSet>
    </cfRule>
  </conditionalFormatting>
  <conditionalFormatting sqref="N98">
    <cfRule type="iconSet" priority="7">
      <iconSet iconSet="4TrafficLights" reverse="1">
        <cfvo type="percent" val="0"/>
        <cfvo type="num" val="2"/>
        <cfvo type="num" val="3"/>
        <cfvo type="num" val="4"/>
      </iconSet>
    </cfRule>
  </conditionalFormatting>
  <conditionalFormatting sqref="N147">
    <cfRule type="iconSet" priority="8">
      <iconSet iconSet="4TrafficLights" reverse="1">
        <cfvo type="percent" val="0"/>
        <cfvo type="num" val="2"/>
        <cfvo type="num" val="3"/>
        <cfvo type="num" val="4"/>
      </iconSet>
    </cfRule>
  </conditionalFormatting>
  <conditionalFormatting sqref="B198">
    <cfRule type="iconSet" priority="9">
      <iconSet iconSet="4TrafficLights" reverse="1">
        <cfvo type="percent" val="0"/>
        <cfvo type="num" val="2"/>
        <cfvo type="num" val="3"/>
        <cfvo type="num" val="4"/>
      </iconSet>
    </cfRule>
  </conditionalFormatting>
  <conditionalFormatting sqref="H190">
    <cfRule type="iconSet" priority="10">
      <iconSet iconSet="4TrafficLights" reverse="1">
        <cfvo type="percent" val="0"/>
        <cfvo type="num" val="2"/>
        <cfvo type="num" val="3"/>
        <cfvo type="num" val="4"/>
      </iconSet>
    </cfRule>
  </conditionalFormatting>
  <conditionalFormatting sqref="H198">
    <cfRule type="iconSet" priority="11">
      <iconSet iconSet="4TrafficLights" reverse="1">
        <cfvo type="percent" val="0"/>
        <cfvo type="num" val="2"/>
        <cfvo type="num" val="3"/>
        <cfvo type="num" val="4"/>
      </iconSet>
    </cfRule>
  </conditionalFormatting>
  <conditionalFormatting sqref="B48">
    <cfRule type="iconSet" priority="12">
      <iconSet iconSet="4TrafficLights" reverse="1">
        <cfvo type="percent" val="0"/>
        <cfvo type="num" val="2"/>
        <cfvo type="num" val="3"/>
        <cfvo type="num" val="4"/>
      </iconSet>
    </cfRule>
  </conditionalFormatting>
  <conditionalFormatting sqref="H48">
    <cfRule type="iconSet" priority="13">
      <iconSet iconSet="4TrafficLights" reverse="1">
        <cfvo type="percent" val="0"/>
        <cfvo type="num" val="2"/>
        <cfvo type="num" val="3"/>
        <cfvo type="num" val="4"/>
      </iconSet>
    </cfRule>
  </conditionalFormatting>
  <conditionalFormatting sqref="N48">
    <cfRule type="iconSet" priority="14">
      <iconSet iconSet="4TrafficLights" reverse="1">
        <cfvo type="percent" val="0"/>
        <cfvo type="num" val="2"/>
        <cfvo type="num" val="3"/>
        <cfvo type="num" val="4"/>
      </iconSet>
    </cfRule>
  </conditionalFormatting>
  <conditionalFormatting sqref="B248">
    <cfRule type="iconSet" priority="15">
      <iconSet iconSet="4TrafficLights" reverse="1">
        <cfvo type="percent" val="0"/>
        <cfvo type="num" val="2"/>
        <cfvo type="num" val="3"/>
        <cfvo type="num" val="4"/>
      </iconSet>
    </cfRule>
  </conditionalFormatting>
  <conditionalFormatting sqref="H248">
    <cfRule type="iconSet" priority="16">
      <iconSet iconSet="4TrafficLights" reverse="1">
        <cfvo type="percent" val="0"/>
        <cfvo type="num" val="2"/>
        <cfvo type="num" val="3"/>
        <cfvo type="num" val="4"/>
      </iconSet>
    </cfRule>
  </conditionalFormatting>
  <conditionalFormatting sqref="N248">
    <cfRule type="iconSet" priority="17">
      <iconSet iconSet="4TrafficLights" reverse="1">
        <cfvo type="percent" val="0"/>
        <cfvo type="num" val="2"/>
        <cfvo type="num" val="3"/>
        <cfvo type="num" val="4"/>
      </iconSet>
    </cfRule>
  </conditionalFormatting>
  <conditionalFormatting sqref="N298">
    <cfRule type="iconSet" priority="18">
      <iconSet iconSet="4TrafficLights" reverse="1">
        <cfvo type="percent" val="0"/>
        <cfvo type="num" val="2"/>
        <cfvo type="num" val="3"/>
        <cfvo type="num" val="4"/>
      </iconSet>
    </cfRule>
  </conditionalFormatting>
  <conditionalFormatting sqref="T98">
    <cfRule type="iconSet" priority="19">
      <iconSet iconSet="4TrafficLights" reverse="1">
        <cfvo type="percent" val="0"/>
        <cfvo type="num" val="2"/>
        <cfvo type="num" val="3"/>
        <cfvo type="num" val="4"/>
      </iconSet>
    </cfRule>
  </conditionalFormatting>
  <conditionalFormatting sqref="B298">
    <cfRule type="iconSet" priority="20">
      <iconSet iconSet="4TrafficLights" reverse="1">
        <cfvo type="percent" val="0"/>
        <cfvo type="num" val="2"/>
        <cfvo type="num" val="3"/>
        <cfvo type="num" val="4"/>
      </iconSet>
    </cfRule>
  </conditionalFormatting>
  <conditionalFormatting sqref="H298">
    <cfRule type="iconSet" priority="21">
      <iconSet iconSet="4TrafficLights" reverse="1">
        <cfvo type="percent" val="0"/>
        <cfvo type="num" val="2"/>
        <cfvo type="num" val="3"/>
        <cfvo type="num" val="4"/>
      </iconSet>
    </cfRule>
  </conditionalFormatting>
  <dataValidations count="1">
    <dataValidation allowBlank="true" operator="between" showDropDown="false" showErrorMessage="true" showInputMessage="true" sqref="B48 H48 N48 B98 H98 N98 T98 N147 B148 H148 B198 H198 B248 H248 N248 B298 H298 N298" type="list">
      <formula1>Indicateur</formula1>
      <formula2>0</formula2>
    </dataValidation>
  </dataValidations>
  <printOptions headings="false" gridLines="false" gridLinesSet="true" horizontalCentered="false" verticalCentered="false"/>
  <pageMargins left="0.708333333333333" right="0.708333333333333" top="0.595833333333333" bottom="0.748611111111111" header="0.315277777777778" footer="0.315277777777778"/>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&amp;LSERCEM INDUSTRIE
sercem@sercem-industrie.fr&amp;CBP 7 - 47 Rue de J.Curie
69780 MIONS (FRANCE)&amp;RTel: +33 (0)437250070
Fax: +33 (0)437250072</oddFooter>
  </headerFooter>
  <rowBreaks count="1" manualBreakCount="1">
    <brk id="100" man="true" max="16383" min="0"/>
  </rowBreaks>
  <drawing r:id="rId2"/>
  <legacyDrawing r:id="rId3"/>
</worksheet>
</file>

<file path=docProps/app.xml><?xml version="1.0" encoding="utf-8"?>
<Properties xmlns="http://schemas.openxmlformats.org/officeDocument/2006/extended-properties" xmlns:vt="http://schemas.openxmlformats.org/officeDocument/2006/docPropsVTypes">
  <Template/>
  <TotalTime>8</TotalTime>
  <Application>LibreOffice/6.4.1.2$Windows_X86_64 LibreOffice_project/4d224e95b98b138af42a64d84056446d09082932</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2011-06-23T02:59:47Z</dcterms:created>
  <dc:creator>Nicolas</dc:creator>
  <dc:description/>
  <dc:language>fr-FR</dc:language>
  <cp:lastModifiedBy/>
  <dcterms:modified xsi:type="dcterms:W3CDTF">2020-06-04T18:22:08Z</dcterms:modified>
  <cp:revision>2</cp:revision>
  <dc:subject/>
  <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12.0000</vt:lpwstr>
  </property>
  <property fmtid="{D5CDD505-2E9C-101B-9397-08002B2CF9AE}" pid="3" name="DocSecurity">
    <vt:i4>0</vt:i4>
  </property>
  <property fmtid="{D5CDD505-2E9C-101B-9397-08002B2CF9AE}" pid="4" name="HyperlinksChanged">
    <vt:bool>0</vt:bool>
  </property>
  <property fmtid="{D5CDD505-2E9C-101B-9397-08002B2CF9AE}" pid="5" name="LinksUpToDate">
    <vt:bool>0</vt:bool>
  </property>
  <property fmtid="{D5CDD505-2E9C-101B-9397-08002B2CF9AE}" pid="6" name="ScaleCrop">
    <vt:bool>0</vt:bool>
  </property>
  <property fmtid="{D5CDD505-2E9C-101B-9397-08002B2CF9AE}" pid="7" name="ShareDoc">
    <vt:bool>0</vt:bool>
  </property>
</Properties>
</file>